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L13b &amp; L15b JN2047\Results\SARs, SCCs &amp; CCCs\"/>
    </mc:Choice>
  </mc:AlternateContent>
  <xr:revisionPtr revIDLastSave="0" documentId="13_ncr:1_{E02964C6-204C-40D2-B2EE-1DAB1F0035A1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Performance Gates" sheetId="47886" r:id="rId2"/>
    <sheet name="Abbreviations" sheetId="47890" r:id="rId3"/>
    <sheet name="Laboratory List" sheetId="47894" r:id="rId4"/>
    <sheet name="Homogeneity" sheetId="47895" r:id="rId5"/>
    <sheet name="Fire Assay" sheetId="47896" r:id="rId6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4" i="47895"/>
  <c r="J5" i="47895"/>
  <c r="J6" i="47895"/>
  <c r="J3" i="47895"/>
  <c r="J22" i="47895"/>
  <c r="J21" i="47895" l="1"/>
  <c r="J19" i="47895"/>
  <c r="J12" i="47895"/>
  <c r="J7" i="47895"/>
  <c r="J14" i="47895"/>
  <c r="J9" i="47895"/>
  <c r="J10" i="47895"/>
  <c r="J20" i="47895"/>
  <c r="J18" i="47895"/>
  <c r="J16" i="47895"/>
  <c r="J13" i="47895"/>
  <c r="J8" i="47895"/>
  <c r="J17" i="47895"/>
  <c r="J15" i="47895"/>
  <c r="J11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6CD9AF6-6FB3-440E-8315-671B7044CA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<sst xmlns="http://schemas.openxmlformats.org/spreadsheetml/2006/main" count="320" uniqueCount="177">
  <si>
    <t>Constituent</t>
  </si>
  <si>
    <t>ppm</t>
  </si>
  <si>
    <t>Value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</si>
  <si>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</si>
  <si>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</si>
  <si>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</si>
  <si>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</si>
  <si>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</si>
  <si>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</si>
  <si>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</si>
  <si>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</si>
  <si>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</si>
  <si>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</si>
  <si>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</si>
  <si>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</si>
  <si>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</si>
  <si>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</si>
  <si>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</si>
  <si>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</si>
  <si>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</si>
  <si>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</si>
  <si>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</si>
  <si>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</si>
  <si>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</si>
  <si>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</si>
  <si>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</si>
  <si>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</si>
  <si>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</si>
  <si>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</si>
  <si>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</si>
  <si>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Au</t>
  </si>
  <si>
    <t>Round</t>
  </si>
  <si>
    <t>Replicate</t>
  </si>
  <si>
    <t>INAA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</si>
  <si>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</si>
  <si>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</si>
  <si>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</si>
  <si>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</si>
  <si>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</si>
  <si>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</si>
  <si>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</si>
  <si>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</si>
  <si>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</si>
  <si>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</si>
  <si>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</si>
  <si>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</si>
  <si>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</si>
  <si>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</si>
  <si>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</si>
  <si>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</si>
  <si>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</si>
  <si>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</si>
  <si>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</si>
  <si>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</si>
  <si>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</si>
  <si>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</si>
  <si>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</si>
  <si>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</si>
  <si>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</si>
  <si>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</si>
  <si>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</si>
  <si>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</si>
  <si>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</si>
  <si>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</si>
  <si>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</si>
  <si>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</si>
  <si>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</si>
  <si>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</si>
  <si>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</si>
  <si>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</si>
  <si>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Pb Fire Assay</t>
  </si>
  <si>
    <t>Au,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</si>
  <si>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</si>
  <si>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</si>
  <si>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</si>
  <si>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</si>
  <si>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</si>
  <si>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</si>
  <si>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</si>
  <si>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</si>
  <si>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</si>
  <si>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</si>
  <si>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</si>
  <si>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</si>
  <si>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</si>
  <si>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</si>
  <si>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</si>
  <si>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</si>
  <si>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</si>
  <si>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</si>
  <si>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</si>
  <si>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</si>
  <si>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</si>
  <si>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</si>
  <si>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</si>
  <si>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</si>
  <si>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</si>
  <si>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</si>
  <si>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</si>
  <si>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</si>
  <si>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</si>
  <si>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</si>
  <si>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</si>
  <si>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</si>
  <si>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</si>
  <si>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</si>
  <si>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</si>
  <si>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</si>
  <si>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</si>
  <si>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</si>
  <si>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</si>
  <si>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</si>
  <si>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</si>
  <si>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</si>
  <si>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FA*AAS</t>
  </si>
  <si>
    <t>FA*OES</t>
  </si>
  <si>
    <t>FA*MS</t>
  </si>
  <si>
    <t>0.085g</t>
  </si>
  <si>
    <t>40g</t>
  </si>
  <si>
    <t>50g</t>
  </si>
  <si>
    <t>10g</t>
  </si>
  <si>
    <t>Mean</t>
  </si>
  <si>
    <t>Median</t>
  </si>
  <si>
    <t>Std Dev.</t>
  </si>
  <si>
    <t>PDM3</t>
  </si>
  <si>
    <t>Z-Score (Absolute)</t>
  </si>
  <si>
    <t>NA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</si>
  <si>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</si>
  <si>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</si>
  <si>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</si>
  <si>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</si>
  <si>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</si>
  <si>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</si>
  <si>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</si>
  <si>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</si>
  <si>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</si>
  <si>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</si>
  <si>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</si>
  <si>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</si>
  <si>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AZERI LLC, Baku, Azerbaijan</t>
  </si>
  <si>
    <t>Bureau Veritas Commodities and Trade, Inc., Sparks, Nevada, USA</t>
  </si>
  <si>
    <t>Bureau Veritas Commodities Canada Ltd, Vancouver, BC, Canada</t>
  </si>
  <si>
    <t>Bureau Veritas Geoanalytical, Perth, WA, Australia</t>
  </si>
  <si>
    <t>Bureau Veritas Minerals, Ankara, Central Anatolia, Turkey</t>
  </si>
  <si>
    <t>Bureau Veritas Minerals, Hermosillo, Sonora, Mexico</t>
  </si>
  <si>
    <t>BV Coquimbo Laboratory, Coquimbo, Elqui, Chile</t>
  </si>
  <si>
    <t>BV Quito, Quito, Pichincha, Ecuador</t>
  </si>
  <si>
    <t>CERTIMIN, Lima, Peru</t>
  </si>
  <si>
    <t>Geoanalitica, Antofagasta, Chile</t>
  </si>
  <si>
    <t>Inspectorate (BV), Lima, Peru</t>
  </si>
  <si>
    <t>Intertek, Cupang, Muntinlupa, Philippines</t>
  </si>
  <si>
    <t>Intertek, Perth, WA, Australia</t>
  </si>
  <si>
    <t>Intertek, Townsville, QLD, Australia</t>
  </si>
  <si>
    <t>Intertek Genalysis, Adelaide, SA, Australia</t>
  </si>
  <si>
    <t>Intertek Minerals Ltd, Tarkwa, Western Region, Ghana</t>
  </si>
  <si>
    <t>MSALABS, Vancouver, BC, Canada</t>
  </si>
  <si>
    <t>On Site Laboratory Services, Bendigo, VIC, Australia</t>
  </si>
  <si>
    <t>Paragon Geochemical Laboratories, Sparks, Nevada, USA</t>
  </si>
  <si>
    <t>PT BVI Lab Manado, Kabupaten Minahasa Utara, Sulawesi Utara, Indonesia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</si>
  <si>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</si>
  <si>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</si>
  <si>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</si>
  <si>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</si>
  <si>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</si>
  <si>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</si>
  <si>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</si>
  <si>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</si>
  <si>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</si>
  <si>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</si>
  <si>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t>Au, Gold (ppm)</t>
  </si>
  <si>
    <t>Analytical results for Au in OREAS L13b (Certified Value 1.42 ppm)</t>
  </si>
  <si>
    <t>Table 1. Certified Values, Expanded Uncertainty and Tolerance Limits for OREAS L13b</t>
  </si>
  <si>
    <t>SI unit equivalents: ppm (parts per million; 1 x 10-⁶) ≡ mg/kg</t>
  </si>
  <si>
    <t>ORE - Lab-Upscaled RSD Results for CRM: OREAS L13b (Execution: 1) - Analyte Au - (Gold) by INAA</t>
  </si>
  <si>
    <t>Table 2. Certified Values and Performance Gates for OREAS L13b</t>
  </si>
  <si>
    <t>Table 3. Abbreviations used for OREAS L13b</t>
  </si>
  <si>
    <t>Table 4. Participating Laboratory List used for OREAS L13b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</si>
</sst>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&quot;g&quot;"/>
    <numFmt numFmtId="167" formatCode="0.0&quot;g&quot;"/>
    <numFmt numFmtId="168" formatCode="0.00000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29" fillId="0" borderId="0" applyFont="0" applyFill="0" applyBorder="0" applyAlignment="0" applyProtection="0"/>
    <xf numFmtId="0" fontId="30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3" fillId="0" borderId="0" applyFont="0" applyFill="0" applyBorder="0" applyAlignment="0" applyProtection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5" fillId="0" borderId="18" xfId="0" applyFont="1" applyBorder="1"/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0" fontId="6" fillId="30" borderId="40" xfId="0" applyFont="1" applyFill="1" applyBorder="1" applyAlignment="1">
      <alignment horizontal="center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Border="1" applyAlignment="1"/>
    <xf numFmtId="165" fontId="34" fillId="0" borderId="0" xfId="0" applyNumberFormat="1" applyFont="1" applyBorder="1" applyAlignment="1"/>
    <xf numFmtId="0" fontId="34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38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5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10" fontId="36" fillId="0" borderId="17" xfId="43" applyNumberFormat="1" applyFont="1" applyFill="1" applyBorder="1" applyAlignment="1">
      <alignment horizontal="center" vertical="center"/>
    </xf>
    <xf numFmtId="10" fontId="36" fillId="0" borderId="12" xfId="43" applyNumberFormat="1" applyFont="1" applyFill="1" applyBorder="1" applyAlignment="1">
      <alignment horizontal="center" vertical="center"/>
    </xf>
    <xf numFmtId="10" fontId="36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7" fillId="25" borderId="25" xfId="47" applyFont="1" applyFill="1" applyBorder="1" applyAlignment="1">
      <alignment horizontal="right" vertical="center" wrapText="1"/>
    </xf>
    <xf numFmtId="0" fontId="47" fillId="0" borderId="25" xfId="47" applyFont="1" applyBorder="1" applyAlignment="1">
      <alignment horizontal="right" vertical="center" wrapText="1"/>
    </xf>
    <xf numFmtId="0" fontId="47" fillId="0" borderId="27" xfId="47" applyFont="1" applyBorder="1" applyAlignment="1">
      <alignment horizontal="right" vertical="center" wrapText="1"/>
    </xf>
    <xf numFmtId="0" fontId="3" fillId="0" borderId="51" xfId="47" applyFont="1" applyBorder="1" applyAlignment="1">
      <alignment horizontal="center" vertical="center"/>
    </xf>
    <xf numFmtId="0" fontId="3" fillId="0" borderId="50" xfId="47" applyFont="1" applyBorder="1" applyAlignment="1">
      <alignment horizontal="center" vertical="center"/>
    </xf>
    <xf numFmtId="0" fontId="3" fillId="0" borderId="50" xfId="47" applyFont="1" applyBorder="1" applyAlignment="1">
      <alignment vertical="center"/>
    </xf>
    <xf numFmtId="2" fontId="3" fillId="0" borderId="50" xfId="47" applyNumberFormat="1" applyFont="1" applyBorder="1" applyAlignment="1">
      <alignment horizontal="center" vertical="center"/>
    </xf>
    <xf numFmtId="165" fontId="3" fillId="24" borderId="50" xfId="47" applyNumberFormat="1" applyFont="1" applyFill="1" applyBorder="1" applyAlignment="1">
      <alignment horizontal="right" vertical="center"/>
    </xf>
    <xf numFmtId="165" fontId="3" fillId="0" borderId="50" xfId="47" applyNumberFormat="1" applyFont="1" applyBorder="1" applyAlignment="1">
      <alignment vertical="center"/>
    </xf>
    <xf numFmtId="0" fontId="3" fillId="0" borderId="49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3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3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48" fillId="0" borderId="0" xfId="47" applyFont="1" applyAlignment="1">
      <alignment vertical="center"/>
    </xf>
    <xf numFmtId="0" fontId="47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2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7" fillId="26" borderId="26" xfId="47" applyFont="1" applyFill="1" applyBorder="1" applyAlignment="1">
      <alignment horizontal="center" vertical="center"/>
    </xf>
    <xf numFmtId="0" fontId="47" fillId="26" borderId="25" xfId="47" applyFont="1" applyFill="1" applyBorder="1" applyAlignment="1">
      <alignment horizontal="center" vertical="center"/>
    </xf>
    <xf numFmtId="0" fontId="47" fillId="26" borderId="25" xfId="47" applyFont="1" applyFill="1" applyBorder="1" applyAlignment="1">
      <alignment vertical="center"/>
    </xf>
    <xf numFmtId="0" fontId="47" fillId="26" borderId="52" xfId="47" applyFont="1" applyFill="1" applyBorder="1" applyAlignment="1">
      <alignment horizontal="center" vertical="center"/>
    </xf>
    <xf numFmtId="0" fontId="47" fillId="26" borderId="25" xfId="47" applyFont="1" applyFill="1" applyBorder="1" applyAlignment="1">
      <alignment horizontal="center" vertical="center" wrapText="1"/>
    </xf>
    <xf numFmtId="0" fontId="45" fillId="26" borderId="20" xfId="47" applyFont="1" applyFill="1" applyBorder="1" applyAlignment="1">
      <alignment horizontal="left" vertical="center"/>
    </xf>
    <xf numFmtId="0" fontId="46" fillId="26" borderId="21" xfId="47" applyFont="1" applyFill="1" applyBorder="1" applyAlignment="1">
      <alignment horizontal="left" vertical="center"/>
    </xf>
    <xf numFmtId="0" fontId="46" fillId="26" borderId="22" xfId="47" applyFont="1" applyFill="1" applyBorder="1" applyAlignment="1">
      <alignment horizontal="left" vertical="center"/>
    </xf>
    <xf numFmtId="0" fontId="33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49" fillId="28" borderId="20" xfId="47" applyFont="1" applyFill="1" applyBorder="1" applyAlignment="1">
      <alignment horizontal="left" vertical="center"/>
    </xf>
    <xf numFmtId="168" fontId="28" fillId="28" borderId="21" xfId="47" applyNumberFormat="1" applyFont="1" applyFill="1" applyBorder="1" applyAlignment="1">
      <alignment vertical="center"/>
    </xf>
    <xf numFmtId="0" fontId="47" fillId="34" borderId="52" xfId="53" applyFont="1" applyFill="1" applyBorder="1" applyAlignment="1">
      <alignment horizontal="right" vertical="center" wrapText="1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3" xfId="0" applyFont="1" applyFill="1" applyBorder="1" applyAlignment="1">
      <alignment vertical="center" wrapText="1"/>
    </xf>
    <xf numFmtId="0" fontId="6" fillId="29" borderId="47" xfId="0" applyFont="1" applyFill="1" applyBorder="1" applyAlignment="1">
      <alignment horizontal="left" vertical="center"/>
    </xf>
    <xf numFmtId="0" fontId="6" fillId="30" borderId="44" xfId="0" applyFont="1" applyFill="1" applyBorder="1" applyAlignment="1">
      <alignment horizontal="center" vertical="center"/>
    </xf>
    <xf numFmtId="0" fontId="36" fillId="30" borderId="10" xfId="44" applyFont="1" applyFill="1" applyBorder="1" applyAlignment="1">
      <alignment horizontal="center" vertical="center"/>
    </xf>
    <xf numFmtId="0" fontId="36" fillId="30" borderId="40" xfId="44" applyFont="1" applyFill="1" applyBorder="1" applyAlignment="1">
      <alignment horizontal="center" vertical="center"/>
    </xf>
    <xf numFmtId="0" fontId="36" fillId="30" borderId="36" xfId="44" applyFont="1" applyFill="1" applyBorder="1" applyAlignment="1">
      <alignment horizontal="center" vertical="center"/>
    </xf>
    <xf numFmtId="0" fontId="41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0" fontId="50" fillId="0" borderId="16" xfId="46" applyFont="1" applyFill="1" applyBorder="1" applyAlignment="1">
      <alignment vertical="center"/>
    </xf>
    <xf numFmtId="2" fontId="36" fillId="0" borderId="16" xfId="0" applyNumberFormat="1" applyFont="1" applyBorder="1" applyAlignment="1">
      <alignment horizontal="center" vertical="center"/>
    </xf>
    <xf numFmtId="165" fontId="36" fillId="0" borderId="12" xfId="44" applyNumberFormat="1" applyFont="1" applyBorder="1" applyAlignment="1">
      <alignment horizontal="center" vertical="center"/>
    </xf>
    <xf numFmtId="2" fontId="36" fillId="0" borderId="12" xfId="44" applyNumberFormat="1" applyFont="1" applyBorder="1" applyAlignment="1">
      <alignment horizontal="center" vertical="center"/>
    </xf>
    <xf numFmtId="165" fontId="6" fillId="29" borderId="47" xfId="0" applyNumberFormat="1" applyFont="1" applyFill="1" applyBorder="1" applyAlignment="1">
      <alignment horizontal="left" vertical="center"/>
    </xf>
    <xf numFmtId="1" fontId="6" fillId="29" borderId="18" xfId="0" applyNumberFormat="1" applyFont="1" applyFill="1" applyBorder="1" applyAlignment="1">
      <alignment vertical="center"/>
    </xf>
    <xf numFmtId="1" fontId="6" fillId="29" borderId="48" xfId="0" applyNumberFormat="1" applyFont="1" applyFill="1" applyBorder="1" applyAlignment="1">
      <alignment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2" fontId="0" fillId="0" borderId="12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6" fillId="29" borderId="54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2" fillId="30" borderId="16" xfId="0" applyFont="1" applyFill="1" applyBorder="1" applyAlignment="1">
      <alignment horizontal="center" vertical="center" wrapText="1"/>
    </xf>
    <xf numFmtId="0" fontId="32" fillId="30" borderId="17" xfId="0" applyFont="1" applyFill="1" applyBorder="1" applyAlignment="1">
      <alignment horizontal="center" vertical="center" wrapText="1"/>
    </xf>
    <xf numFmtId="0" fontId="6" fillId="30" borderId="46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2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30" borderId="37" xfId="44" applyFont="1" applyFill="1" applyBorder="1" applyAlignment="1">
      <alignment horizontal="center" vertical="center"/>
    </xf>
    <xf numFmtId="0" fontId="36" fillId="30" borderId="36" xfId="0" applyFont="1" applyFill="1" applyBorder="1" applyAlignment="1">
      <alignment horizontal="center" vertical="center"/>
    </xf>
    <xf numFmtId="0" fontId="36" fillId="30" borderId="37" xfId="44" applyFont="1" applyFill="1" applyBorder="1" applyAlignment="1">
      <alignment horizontal="center" vertical="center" wrapText="1"/>
    </xf>
    <xf numFmtId="0" fontId="37" fillId="30" borderId="36" xfId="0" applyFont="1" applyFill="1" applyBorder="1" applyAlignment="1">
      <alignment horizontal="center" vertical="center" wrapText="1"/>
    </xf>
    <xf numFmtId="9" fontId="36" fillId="30" borderId="16" xfId="44" applyNumberFormat="1" applyFont="1" applyFill="1" applyBorder="1" applyAlignment="1">
      <alignment horizontal="center" vertical="center"/>
    </xf>
    <xf numFmtId="0" fontId="36" fillId="30" borderId="19" xfId="0" applyFont="1" applyFill="1" applyBorder="1" applyAlignment="1">
      <alignment horizontal="center" vertical="center"/>
    </xf>
    <xf numFmtId="0" fontId="36" fillId="30" borderId="17" xfId="0" applyFont="1" applyFill="1" applyBorder="1" applyAlignment="1">
      <alignment horizontal="center" vertical="center"/>
    </xf>
    <xf numFmtId="0" fontId="36" fillId="30" borderId="17" xfId="44" applyFont="1" applyFill="1" applyBorder="1" applyAlignment="1">
      <alignment horizontal="center" vertical="center"/>
    </xf>
    <xf numFmtId="0" fontId="36" fillId="30" borderId="12" xfId="44" applyFont="1" applyFill="1" applyBorder="1" applyAlignment="1">
      <alignment vertical="center"/>
    </xf>
    <xf numFmtId="0" fontId="36" fillId="30" borderId="16" xfId="44" applyFont="1" applyFill="1" applyBorder="1" applyAlignment="1">
      <alignment vertical="center"/>
    </xf>
    <xf numFmtId="9" fontId="36" fillId="30" borderId="12" xfId="44" applyNumberFormat="1" applyFont="1" applyFill="1" applyBorder="1" applyAlignment="1">
      <alignment horizontal="center" vertical="center"/>
    </xf>
    <xf numFmtId="165" fontId="3" fillId="33" borderId="50" xfId="53" applyNumberFormat="1" applyFont="1" applyFill="1" applyBorder="1" applyAlignment="1">
      <alignment vertical="center"/>
    </xf>
    <xf numFmtId="165" fontId="3" fillId="33" borderId="0" xfId="53" applyNumberFormat="1" applyFont="1" applyFill="1" applyAlignment="1">
      <alignment vertical="center"/>
    </xf>
    <xf numFmtId="10" fontId="3" fillId="33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353727</xdr:colOff>
      <xdr:row>12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A67D9B-D91C-9373-06AB-4AB63160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573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2</xdr:col>
      <xdr:colOff>5116227</xdr:colOff>
      <xdr:row>26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EEC17-26CA-C57E-C4B5-438C91516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957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2</xdr:col>
      <xdr:colOff>5116227</xdr:colOff>
      <xdr:row>49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8F42B4-0165-353B-D748-9A570FF0E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9155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6B27B-384A-EC49-789C-08F7ADDC1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72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68" t="s">
        <v>171</v>
      </c>
      <c r="C1" s="68"/>
      <c r="D1" s="68"/>
      <c r="E1" s="68"/>
      <c r="F1" s="68"/>
      <c r="G1" s="68"/>
      <c r="H1" s="60"/>
    </row>
    <row r="2" spans="1:8" ht="15.75" customHeight="1">
      <c r="A2" s="161"/>
      <c r="B2" s="159" t="s">
        <v>0</v>
      </c>
      <c r="C2" s="61" t="s">
        <v>3</v>
      </c>
      <c r="D2" s="157" t="s">
        <v>50</v>
      </c>
      <c r="E2" s="158"/>
      <c r="F2" s="157" t="s">
        <v>28</v>
      </c>
      <c r="G2" s="158"/>
      <c r="H2" s="62"/>
    </row>
    <row r="3" spans="1:8" ht="12.75">
      <c r="A3" s="161"/>
      <c r="B3" s="160"/>
      <c r="C3" s="59" t="s">
        <v>2</v>
      </c>
      <c r="D3" s="136" t="s">
        <v>4</v>
      </c>
      <c r="E3" s="32" t="s">
        <v>5</v>
      </c>
      <c r="F3" s="136" t="s">
        <v>4</v>
      </c>
      <c r="G3" s="32" t="s">
        <v>5</v>
      </c>
      <c r="H3" s="63"/>
    </row>
    <row r="4" spans="1:8" ht="15.75" customHeight="1">
      <c r="A4" s="73"/>
      <c r="B4" s="135" t="s">
        <v>70</v>
      </c>
      <c r="C4" s="141"/>
      <c r="D4" s="141"/>
      <c r="E4" s="141"/>
      <c r="F4" s="141"/>
      <c r="G4" s="154"/>
      <c r="H4" s="64"/>
    </row>
    <row r="5" spans="1:8" ht="15.75" customHeight="1">
      <c r="A5" s="73"/>
      <c r="B5" s="140" t="s">
        <v>169</v>
      </c>
      <c r="C5" s="151">
        <v>1.415097569373561</v>
      </c>
      <c r="D5" s="152">
        <v>1.4038310263474314</v>
      </c>
      <c r="E5" s="153">
        <v>1.4263641123996906</v>
      </c>
      <c r="F5" s="152">
        <v>1.4081431388208012</v>
      </c>
      <c r="G5" s="153">
        <v>1.4220519999263208</v>
      </c>
      <c r="H5" s="64"/>
    </row>
    <row r="6" spans="1:8" ht="15.75" customHeight="1">
      <c r="B6" s="155" t="s">
        <v>172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4:G5">
    <cfRule type="expression" dxfId="7" priority="1">
      <formula>IF(CertVal_IsBlnkRow*CertVal_IsBlnkRowNext=1,TRUE,FALSE)</formula>
    </cfRule>
  </conditionalFormatting>
  <hyperlinks>
    <hyperlink ref="B5" location="'Fire Assay'!$A$1" display="'Fire Assay'!$A$1" xr:uid="{27AFA8C6-BE6E-400B-AA71-0B1080FC0DE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0" customFormat="1" ht="21" customHeight="1">
      <c r="A1" s="66"/>
      <c r="B1" s="162" t="s">
        <v>174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s="40" customFormat="1" ht="15" customHeight="1">
      <c r="A2" s="41"/>
      <c r="B2" s="164" t="s">
        <v>0</v>
      </c>
      <c r="C2" s="166" t="s">
        <v>6</v>
      </c>
      <c r="D2" s="168" t="s">
        <v>7</v>
      </c>
      <c r="E2" s="169"/>
      <c r="F2" s="169"/>
      <c r="G2" s="169"/>
      <c r="H2" s="170"/>
      <c r="I2" s="171" t="s">
        <v>8</v>
      </c>
      <c r="J2" s="172"/>
      <c r="K2" s="173"/>
      <c r="L2" s="174" t="s">
        <v>9</v>
      </c>
      <c r="M2" s="174"/>
    </row>
    <row r="3" spans="1:13" s="40" customFormat="1" ht="15" customHeight="1">
      <c r="A3" s="41"/>
      <c r="B3" s="165"/>
      <c r="C3" s="167"/>
      <c r="D3" s="137" t="s">
        <v>17</v>
      </c>
      <c r="E3" s="137" t="s">
        <v>10</v>
      </c>
      <c r="F3" s="137" t="s">
        <v>11</v>
      </c>
      <c r="G3" s="137" t="s">
        <v>12</v>
      </c>
      <c r="H3" s="137" t="s">
        <v>13</v>
      </c>
      <c r="I3" s="138" t="s">
        <v>14</v>
      </c>
      <c r="J3" s="137" t="s">
        <v>15</v>
      </c>
      <c r="K3" s="139" t="s">
        <v>16</v>
      </c>
      <c r="L3" s="137" t="s">
        <v>4</v>
      </c>
      <c r="M3" s="137" t="s">
        <v>5</v>
      </c>
    </row>
    <row r="4" spans="1:13" s="40" customFormat="1" ht="15" customHeight="1">
      <c r="A4" s="41"/>
      <c r="B4" s="146" t="s">
        <v>70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</row>
    <row r="5" spans="1:13" ht="15" customHeight="1">
      <c r="A5" s="41"/>
      <c r="B5" s="142" t="s">
        <v>71</v>
      </c>
      <c r="C5" s="143">
        <v>1.415097569373561</v>
      </c>
      <c r="D5" s="144">
        <v>4.0157593647492759E-2</v>
      </c>
      <c r="E5" s="145">
        <v>1.3347823820785756</v>
      </c>
      <c r="F5" s="145">
        <v>1.4954127566685465</v>
      </c>
      <c r="G5" s="145">
        <v>1.2946247884310826</v>
      </c>
      <c r="H5" s="145">
        <v>1.5355703503160394</v>
      </c>
      <c r="I5" s="69">
        <v>2.8377968075565155E-2</v>
      </c>
      <c r="J5" s="70">
        <v>5.675593615113031E-2</v>
      </c>
      <c r="K5" s="71">
        <v>8.5133904226695464E-2</v>
      </c>
      <c r="L5" s="145">
        <v>1.344342690904883</v>
      </c>
      <c r="M5" s="145">
        <v>1.485852447842239</v>
      </c>
    </row>
    <row r="6" spans="1:13" ht="15" customHeight="1">
      <c r="B6" s="156" t="s">
        <v>172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6" priority="71">
      <formula>IF(PG_IsBlnkRowRout*PG_IsBlnkRowRoutNext=1,TRUE,FALSE)</formula>
    </cfRule>
  </conditionalFormatting>
  <conditionalFormatting sqref="I5:K5">
    <cfRule type="cellIs" dxfId="5" priority="2" operator="greaterThan">
      <formula>1</formula>
    </cfRule>
  </conditionalFormatting>
  <hyperlinks>
    <hyperlink ref="B5" location="'Fire Assay'!$A$4" display="'Fire Assay'!$A$4" xr:uid="{603FC94F-B252-4B58-9644-9255C9AA60C3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1" t="s">
        <v>175</v>
      </c>
      <c r="C1" s="31"/>
    </row>
    <row r="2" spans="2:10" ht="27.95" customHeight="1">
      <c r="B2" s="33" t="s">
        <v>18</v>
      </c>
      <c r="C2" s="33" t="s">
        <v>19</v>
      </c>
    </row>
    <row r="3" spans="2:10" ht="15" customHeight="1">
      <c r="B3" s="34" t="s">
        <v>25</v>
      </c>
      <c r="C3" s="34" t="s">
        <v>26</v>
      </c>
    </row>
    <row r="4" spans="2:10" ht="15" customHeight="1">
      <c r="B4" s="35" t="s">
        <v>29</v>
      </c>
      <c r="C4" s="35" t="s">
        <v>47</v>
      </c>
    </row>
    <row r="5" spans="2:10" ht="15" customHeight="1">
      <c r="B5" s="35" t="s">
        <v>23</v>
      </c>
      <c r="C5" s="35" t="s">
        <v>24</v>
      </c>
    </row>
    <row r="6" spans="2:10" ht="15" customHeight="1">
      <c r="B6" s="35" t="s">
        <v>27</v>
      </c>
      <c r="C6" s="35" t="s">
        <v>22</v>
      </c>
    </row>
    <row r="7" spans="2:10" ht="15" customHeight="1">
      <c r="B7" s="35" t="s">
        <v>21</v>
      </c>
      <c r="C7" s="65" t="s">
        <v>48</v>
      </c>
    </row>
    <row r="8" spans="2:10" ht="15" customHeight="1" thickBot="1">
      <c r="B8" s="35" t="s">
        <v>20</v>
      </c>
      <c r="C8" s="65" t="s">
        <v>49</v>
      </c>
    </row>
    <row r="9" spans="2:10" ht="15" customHeight="1">
      <c r="B9" s="58" t="s">
        <v>46</v>
      </c>
      <c r="C9" s="134"/>
    </row>
    <row r="10" spans="2:10" ht="15" customHeight="1">
      <c r="B10" s="35" t="s">
        <v>114</v>
      </c>
      <c r="C10" s="35" t="s">
        <v>127</v>
      </c>
    </row>
    <row r="11" spans="2:10" ht="15" customHeight="1">
      <c r="B11" s="35" t="s">
        <v>116</v>
      </c>
      <c r="C11" s="35" t="s">
        <v>128</v>
      </c>
      <c r="D11" s="5"/>
      <c r="E11" s="5"/>
      <c r="F11" s="5"/>
      <c r="G11" s="5"/>
      <c r="H11" s="5"/>
      <c r="I11" s="5"/>
      <c r="J11" s="5"/>
    </row>
    <row r="12" spans="2:10" ht="15" customHeight="1">
      <c r="B12" s="35" t="s">
        <v>115</v>
      </c>
      <c r="C12" s="35" t="s">
        <v>129</v>
      </c>
      <c r="D12" s="5"/>
      <c r="E12" s="5"/>
      <c r="F12" s="5"/>
      <c r="G12" s="5"/>
      <c r="H12" s="5"/>
      <c r="I12" s="5"/>
      <c r="J12" s="5"/>
    </row>
    <row r="13" spans="2:10" ht="15" customHeight="1">
      <c r="B13" s="36" t="s">
        <v>33</v>
      </c>
      <c r="C13" s="36" t="s">
        <v>130</v>
      </c>
    </row>
    <row r="14" spans="2:10" ht="15" customHeight="1">
      <c r="B14" s="46"/>
      <c r="C14" s="47"/>
    </row>
    <row r="15" spans="2:10" ht="15">
      <c r="B15" s="48" t="s">
        <v>41</v>
      </c>
      <c r="C15" s="49" t="s">
        <v>36</v>
      </c>
    </row>
    <row r="16" spans="2:10">
      <c r="B16" s="50"/>
      <c r="C16" s="49"/>
    </row>
    <row r="17" spans="2:3">
      <c r="B17" s="51" t="s">
        <v>40</v>
      </c>
      <c r="C17" s="52" t="s">
        <v>39</v>
      </c>
    </row>
    <row r="18" spans="2:3">
      <c r="B18" s="50"/>
      <c r="C18" s="49"/>
    </row>
    <row r="19" spans="2:3">
      <c r="B19" s="53" t="s">
        <v>37</v>
      </c>
      <c r="C19" s="52" t="s">
        <v>38</v>
      </c>
    </row>
    <row r="20" spans="2:3">
      <c r="B20" s="54"/>
      <c r="C20" s="55"/>
    </row>
    <row r="21" spans="2:3">
      <c r="B21"/>
      <c r="C21"/>
    </row>
    <row r="22" spans="2:3">
      <c r="B22"/>
      <c r="C22"/>
    </row>
  </sheetData>
  <sortState xmlns:xlrd2="http://schemas.microsoft.com/office/spreadsheetml/2017/richdata2" ref="B3:C7">
    <sortCondition ref="B3:B7"/>
  </sortState>
  <conditionalFormatting sqref="B3:C14">
    <cfRule type="expression" dxfId="4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67" customWidth="1"/>
    <col min="3" max="3" width="88.7109375" style="4" customWidth="1"/>
    <col min="4" max="16384" width="9.140625" style="4"/>
  </cols>
  <sheetData>
    <row r="1" spans="2:9" ht="23.25" customHeight="1">
      <c r="B1" s="56" t="s">
        <v>176</v>
      </c>
      <c r="C1" s="31"/>
    </row>
    <row r="2" spans="2:9" ht="27.95" customHeight="1">
      <c r="B2" s="57" t="s">
        <v>42</v>
      </c>
      <c r="C2" s="33" t="s">
        <v>43</v>
      </c>
    </row>
    <row r="3" spans="2:9" ht="15" customHeight="1">
      <c r="B3" s="131"/>
      <c r="C3" s="34" t="s">
        <v>44</v>
      </c>
    </row>
    <row r="4" spans="2:9" ht="15" customHeight="1">
      <c r="B4" s="132"/>
      <c r="C4" s="35" t="s">
        <v>131</v>
      </c>
    </row>
    <row r="5" spans="2:9" ht="15" customHeight="1">
      <c r="B5" s="132"/>
      <c r="C5" s="35" t="s">
        <v>132</v>
      </c>
    </row>
    <row r="6" spans="2:9" ht="15" customHeight="1">
      <c r="B6" s="132"/>
      <c r="C6" s="35" t="s">
        <v>133</v>
      </c>
    </row>
    <row r="7" spans="2:9" ht="15" customHeight="1">
      <c r="B7" s="132"/>
      <c r="C7" s="35" t="s">
        <v>134</v>
      </c>
    </row>
    <row r="8" spans="2:9" ht="15" customHeight="1">
      <c r="B8" s="132"/>
      <c r="C8" s="35" t="s">
        <v>135</v>
      </c>
    </row>
    <row r="9" spans="2:9" ht="15" customHeight="1">
      <c r="B9" s="132"/>
      <c r="C9" s="35" t="s">
        <v>45</v>
      </c>
      <c r="D9" s="5"/>
      <c r="E9" s="5"/>
      <c r="G9" s="5"/>
      <c r="H9" s="5"/>
      <c r="I9" s="5"/>
    </row>
    <row r="10" spans="2:9" ht="15" customHeight="1">
      <c r="B10" s="132"/>
      <c r="C10" s="35" t="s">
        <v>136</v>
      </c>
      <c r="D10" s="5"/>
      <c r="E10" s="5"/>
      <c r="G10" s="5"/>
      <c r="H10" s="5"/>
      <c r="I10" s="5"/>
    </row>
    <row r="11" spans="2:9" ht="15" customHeight="1">
      <c r="B11" s="132"/>
      <c r="C11" s="35" t="s">
        <v>137</v>
      </c>
    </row>
    <row r="12" spans="2:9" ht="15" customHeight="1">
      <c r="B12" s="132"/>
      <c r="C12" s="35" t="s">
        <v>138</v>
      </c>
    </row>
    <row r="13" spans="2:9" ht="15" customHeight="1">
      <c r="B13" s="132"/>
      <c r="C13" s="35" t="s">
        <v>139</v>
      </c>
    </row>
    <row r="14" spans="2:9" ht="15" customHeight="1">
      <c r="B14" s="132"/>
      <c r="C14" s="35" t="s">
        <v>140</v>
      </c>
    </row>
    <row r="15" spans="2:9" ht="15" customHeight="1">
      <c r="B15" s="132"/>
      <c r="C15" s="35" t="s">
        <v>141</v>
      </c>
    </row>
    <row r="16" spans="2:9" ht="15" customHeight="1">
      <c r="B16" s="132"/>
      <c r="C16" s="35" t="s">
        <v>142</v>
      </c>
    </row>
    <row r="17" spans="2:3" ht="15" customHeight="1">
      <c r="B17" s="132"/>
      <c r="C17" s="35" t="s">
        <v>143</v>
      </c>
    </row>
    <row r="18" spans="2:3" ht="15" customHeight="1">
      <c r="B18" s="132"/>
      <c r="C18" s="35" t="s">
        <v>144</v>
      </c>
    </row>
    <row r="19" spans="2:3" ht="15" customHeight="1">
      <c r="B19" s="132"/>
      <c r="C19" s="35" t="s">
        <v>145</v>
      </c>
    </row>
    <row r="20" spans="2:3" ht="15" customHeight="1">
      <c r="B20" s="132"/>
      <c r="C20" s="35" t="s">
        <v>146</v>
      </c>
    </row>
    <row r="21" spans="2:3" ht="15" customHeight="1">
      <c r="B21" s="132"/>
      <c r="C21" s="35" t="s">
        <v>147</v>
      </c>
    </row>
    <row r="22" spans="2:3" ht="15" customHeight="1">
      <c r="B22" s="132"/>
      <c r="C22" s="35" t="s">
        <v>148</v>
      </c>
    </row>
    <row r="23" spans="2:3" ht="15" customHeight="1">
      <c r="B23" s="132"/>
      <c r="C23" s="35" t="s">
        <v>149</v>
      </c>
    </row>
    <row r="24" spans="2:3" ht="15" customHeight="1">
      <c r="B24" s="132"/>
      <c r="C24" s="35" t="s">
        <v>150</v>
      </c>
    </row>
    <row r="25" spans="2:3" ht="15" customHeight="1">
      <c r="B25" s="132"/>
      <c r="C25" s="35" t="s">
        <v>151</v>
      </c>
    </row>
    <row r="26" spans="2:3" ht="15" customHeight="1">
      <c r="B26" s="132"/>
      <c r="C26" s="35" t="s">
        <v>152</v>
      </c>
    </row>
    <row r="27" spans="2:3" ht="15" customHeight="1">
      <c r="B27" s="132"/>
      <c r="C27" s="35" t="s">
        <v>153</v>
      </c>
    </row>
    <row r="28" spans="2:3" ht="15" customHeight="1">
      <c r="B28" s="132"/>
      <c r="C28" s="35" t="s">
        <v>154</v>
      </c>
    </row>
    <row r="29" spans="2:3" ht="15" customHeight="1">
      <c r="B29" s="132"/>
      <c r="C29" s="35" t="s">
        <v>155</v>
      </c>
    </row>
    <row r="30" spans="2:3" ht="15" customHeight="1">
      <c r="B30" s="132"/>
      <c r="C30" s="35" t="s">
        <v>156</v>
      </c>
    </row>
    <row r="31" spans="2:3" ht="15" customHeight="1">
      <c r="B31" s="132"/>
      <c r="C31" s="35" t="s">
        <v>157</v>
      </c>
    </row>
    <row r="32" spans="2:3" ht="15" customHeight="1">
      <c r="B32" s="132"/>
      <c r="C32" s="35" t="s">
        <v>158</v>
      </c>
    </row>
    <row r="33" spans="2:3" ht="15" customHeight="1">
      <c r="B33" s="132"/>
      <c r="C33" s="35" t="s">
        <v>159</v>
      </c>
    </row>
    <row r="34" spans="2:3" ht="15" customHeight="1">
      <c r="B34" s="132"/>
      <c r="C34" s="35" t="s">
        <v>160</v>
      </c>
    </row>
    <row r="35" spans="2:3" ht="15" customHeight="1">
      <c r="B35" s="132"/>
      <c r="C35" s="35" t="s">
        <v>161</v>
      </c>
    </row>
    <row r="36" spans="2:3" ht="15" customHeight="1">
      <c r="B36" s="132"/>
      <c r="C36" s="35" t="s">
        <v>162</v>
      </c>
    </row>
    <row r="37" spans="2:3" ht="15" customHeight="1">
      <c r="B37" s="132"/>
      <c r="C37" s="35" t="s">
        <v>163</v>
      </c>
    </row>
    <row r="38" spans="2:3" ht="15" customHeight="1">
      <c r="B38" s="132"/>
      <c r="C38" s="35" t="s">
        <v>164</v>
      </c>
    </row>
    <row r="39" spans="2:3" ht="15" customHeight="1">
      <c r="B39" s="132"/>
      <c r="C39" s="35" t="s">
        <v>165</v>
      </c>
    </row>
    <row r="40" spans="2:3" ht="15" customHeight="1">
      <c r="B40" s="132"/>
      <c r="C40" s="35" t="s">
        <v>166</v>
      </c>
    </row>
    <row r="41" spans="2:3" ht="15" customHeight="1">
      <c r="B41" s="132"/>
      <c r="C41" s="35" t="s">
        <v>167</v>
      </c>
    </row>
    <row r="42" spans="2:3" ht="15" customHeight="1">
      <c r="B42" s="133"/>
      <c r="C42" s="36" t="s">
        <v>168</v>
      </c>
    </row>
  </sheetData>
  <conditionalFormatting sqref="B3:C42">
    <cfRule type="expression" dxfId="3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74" customWidth="1"/>
    <col min="2" max="3" width="13.28515625" style="74" customWidth="1"/>
    <col min="4" max="6" width="10.28515625" style="74" customWidth="1"/>
    <col min="7" max="14" width="13.28515625" style="74" customWidth="1"/>
    <col min="15" max="16384" width="10.28515625" style="74"/>
  </cols>
  <sheetData>
    <row r="1" spans="1:14" ht="45" customHeight="1" thickBot="1">
      <c r="A1" s="117"/>
      <c r="B1" s="120" t="s">
        <v>173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 ht="36.75" customHeight="1" thickBot="1">
      <c r="A2" s="112" t="s">
        <v>64</v>
      </c>
      <c r="B2" s="113" t="s">
        <v>63</v>
      </c>
      <c r="C2" s="114" t="s">
        <v>62</v>
      </c>
      <c r="D2" s="113" t="s">
        <v>31</v>
      </c>
      <c r="E2" s="113" t="s">
        <v>65</v>
      </c>
      <c r="F2" s="115" t="s">
        <v>61</v>
      </c>
      <c r="G2" s="113" t="s">
        <v>60</v>
      </c>
      <c r="H2" s="116" t="s">
        <v>59</v>
      </c>
      <c r="I2" s="125" t="s">
        <v>67</v>
      </c>
      <c r="J2" s="75" t="s">
        <v>68</v>
      </c>
      <c r="K2" s="76"/>
      <c r="L2" s="76"/>
      <c r="M2" s="76"/>
      <c r="N2" s="77"/>
    </row>
    <row r="3" spans="1:14" ht="18" customHeight="1">
      <c r="A3" s="78">
        <v>1</v>
      </c>
      <c r="B3" s="79">
        <v>1</v>
      </c>
      <c r="C3" s="80" t="s">
        <v>69</v>
      </c>
      <c r="D3" s="79">
        <v>1</v>
      </c>
      <c r="E3" s="79">
        <v>6</v>
      </c>
      <c r="F3" s="79">
        <v>5</v>
      </c>
      <c r="G3" s="79">
        <v>297680</v>
      </c>
      <c r="H3" s="81">
        <v>8.2159999999999997E-2</v>
      </c>
      <c r="I3" s="175">
        <v>1.4396662797812982</v>
      </c>
      <c r="J3" s="82">
        <f>IF(ISNUMBER($I3),(($I3-$I$23)*$I$27)+$I$23,"-     ")</f>
        <v>1.4795796472917133</v>
      </c>
      <c r="K3" s="83"/>
      <c r="L3" s="83"/>
      <c r="M3" s="80"/>
      <c r="N3" s="84"/>
    </row>
    <row r="4" spans="1:14" ht="18" customHeight="1">
      <c r="A4" s="85">
        <v>1</v>
      </c>
      <c r="B4" s="86">
        <v>1</v>
      </c>
      <c r="C4" s="74" t="s">
        <v>69</v>
      </c>
      <c r="D4" s="86">
        <v>1</v>
      </c>
      <c r="E4" s="86">
        <v>3</v>
      </c>
      <c r="F4" s="86">
        <v>3</v>
      </c>
      <c r="G4" s="86">
        <v>297681</v>
      </c>
      <c r="H4" s="87">
        <v>8.6976999999999999E-2</v>
      </c>
      <c r="I4" s="176">
        <v>1.4717980359813931</v>
      </c>
      <c r="J4" s="88">
        <f t="shared" ref="J4:J21" si="0">IF(ISNUMBER($I4),(($I4-$I$23)*$I$27)+$I$23,"-     ")</f>
        <v>1.4812955066399358</v>
      </c>
      <c r="K4" s="89"/>
      <c r="L4" s="89"/>
      <c r="M4" s="89"/>
      <c r="N4" s="90"/>
    </row>
    <row r="5" spans="1:14" ht="18" customHeight="1">
      <c r="A5" s="85">
        <v>1</v>
      </c>
      <c r="B5" s="86">
        <v>1</v>
      </c>
      <c r="C5" s="74" t="s">
        <v>69</v>
      </c>
      <c r="D5" s="86">
        <v>1</v>
      </c>
      <c r="E5" s="86">
        <v>19</v>
      </c>
      <c r="F5" s="86">
        <v>19</v>
      </c>
      <c r="G5" s="86">
        <v>297682</v>
      </c>
      <c r="H5" s="87">
        <v>8.6250999999999994E-2</v>
      </c>
      <c r="I5" s="176">
        <v>1.5134775386027932</v>
      </c>
      <c r="J5" s="88">
        <f t="shared" si="0"/>
        <v>1.4835212226498808</v>
      </c>
      <c r="K5" s="89"/>
      <c r="L5" s="89"/>
      <c r="M5" s="89"/>
      <c r="N5" s="90"/>
    </row>
    <row r="6" spans="1:14" ht="18" customHeight="1">
      <c r="A6" s="85">
        <v>1</v>
      </c>
      <c r="B6" s="86">
        <v>1</v>
      </c>
      <c r="C6" s="74" t="s">
        <v>69</v>
      </c>
      <c r="D6" s="86">
        <v>1</v>
      </c>
      <c r="E6" s="86">
        <v>9</v>
      </c>
      <c r="F6" s="86">
        <v>9</v>
      </c>
      <c r="G6" s="86">
        <v>297683</v>
      </c>
      <c r="H6" s="87">
        <v>8.6022000000000001E-2</v>
      </c>
      <c r="I6" s="176">
        <v>1.4566547623568722</v>
      </c>
      <c r="J6" s="88">
        <f t="shared" si="0"/>
        <v>1.4804868447215049</v>
      </c>
      <c r="K6" s="89"/>
      <c r="L6" s="89"/>
      <c r="M6" s="89"/>
      <c r="N6" s="90"/>
    </row>
    <row r="7" spans="1:14" ht="18" customHeight="1">
      <c r="A7" s="85">
        <v>1</v>
      </c>
      <c r="B7" s="86">
        <v>1</v>
      </c>
      <c r="C7" s="74" t="s">
        <v>69</v>
      </c>
      <c r="D7" s="86">
        <v>1</v>
      </c>
      <c r="E7" s="86">
        <v>13</v>
      </c>
      <c r="F7" s="86">
        <v>13</v>
      </c>
      <c r="G7" s="86">
        <v>297684</v>
      </c>
      <c r="H7" s="87">
        <v>8.3113000000000006E-2</v>
      </c>
      <c r="I7" s="176">
        <v>1.5217622319025963</v>
      </c>
      <c r="J7" s="88">
        <f t="shared" si="0"/>
        <v>1.4839636313485245</v>
      </c>
      <c r="K7" s="89"/>
      <c r="L7" s="89"/>
      <c r="M7" s="89"/>
      <c r="N7" s="90"/>
    </row>
    <row r="8" spans="1:14" ht="18" customHeight="1">
      <c r="A8" s="85">
        <v>1</v>
      </c>
      <c r="B8" s="86">
        <v>1</v>
      </c>
      <c r="C8" s="74" t="s">
        <v>69</v>
      </c>
      <c r="D8" s="86">
        <v>1</v>
      </c>
      <c r="E8" s="86">
        <v>17</v>
      </c>
      <c r="F8" s="86">
        <v>17</v>
      </c>
      <c r="G8" s="86">
        <v>297685</v>
      </c>
      <c r="H8" s="87">
        <v>8.6703000000000002E-2</v>
      </c>
      <c r="I8" s="176">
        <v>1.5023815994791252</v>
      </c>
      <c r="J8" s="88">
        <f t="shared" si="0"/>
        <v>1.4829286913623254</v>
      </c>
      <c r="K8" s="89"/>
      <c r="L8" s="89"/>
      <c r="M8" s="89"/>
      <c r="N8" s="90"/>
    </row>
    <row r="9" spans="1:14" ht="18" customHeight="1">
      <c r="A9" s="85">
        <v>1</v>
      </c>
      <c r="B9" s="86">
        <v>1</v>
      </c>
      <c r="C9" s="74" t="s">
        <v>69</v>
      </c>
      <c r="D9" s="86">
        <v>1</v>
      </c>
      <c r="E9" s="86">
        <v>7</v>
      </c>
      <c r="F9" s="86">
        <v>7</v>
      </c>
      <c r="G9" s="86">
        <v>297686</v>
      </c>
      <c r="H9" s="87">
        <v>8.2286999999999999E-2</v>
      </c>
      <c r="I9" s="176">
        <v>1.4695724995144321</v>
      </c>
      <c r="J9" s="88">
        <f t="shared" si="0"/>
        <v>1.4811766613602735</v>
      </c>
      <c r="K9" s="89"/>
      <c r="L9" s="89"/>
      <c r="M9" s="89"/>
      <c r="N9" s="90"/>
    </row>
    <row r="10" spans="1:14" ht="18" customHeight="1">
      <c r="A10" s="85">
        <v>1</v>
      </c>
      <c r="B10" s="86">
        <v>1</v>
      </c>
      <c r="C10" s="74" t="s">
        <v>69</v>
      </c>
      <c r="D10" s="86">
        <v>1</v>
      </c>
      <c r="E10" s="86">
        <v>12</v>
      </c>
      <c r="F10" s="86">
        <v>11</v>
      </c>
      <c r="G10" s="86">
        <v>297687</v>
      </c>
      <c r="H10" s="87">
        <v>8.8000999999999996E-2</v>
      </c>
      <c r="I10" s="176">
        <v>1.4713168858721619</v>
      </c>
      <c r="J10" s="88">
        <f t="shared" si="0"/>
        <v>1.4812698128712019</v>
      </c>
      <c r="K10" s="89"/>
      <c r="L10" s="89"/>
      <c r="M10" s="89"/>
      <c r="N10" s="90"/>
    </row>
    <row r="11" spans="1:14" ht="18" customHeight="1">
      <c r="A11" s="85">
        <v>1</v>
      </c>
      <c r="B11" s="86">
        <v>1</v>
      </c>
      <c r="C11" s="74" t="s">
        <v>69</v>
      </c>
      <c r="D11" s="86">
        <v>1</v>
      </c>
      <c r="E11" s="86">
        <v>14</v>
      </c>
      <c r="F11" s="86">
        <v>13</v>
      </c>
      <c r="G11" s="86">
        <v>297688</v>
      </c>
      <c r="H11" s="87">
        <v>8.6985999999999994E-2</v>
      </c>
      <c r="I11" s="176">
        <v>1.4799093088272548</v>
      </c>
      <c r="J11" s="88">
        <f t="shared" si="0"/>
        <v>1.4817286545591435</v>
      </c>
      <c r="K11" s="89"/>
      <c r="L11" s="89"/>
      <c r="M11" s="89"/>
      <c r="N11" s="90"/>
    </row>
    <row r="12" spans="1:14" ht="18" customHeight="1">
      <c r="A12" s="85">
        <v>1</v>
      </c>
      <c r="B12" s="86">
        <v>1</v>
      </c>
      <c r="C12" s="74" t="s">
        <v>69</v>
      </c>
      <c r="D12" s="86">
        <v>1</v>
      </c>
      <c r="E12" s="86">
        <v>5</v>
      </c>
      <c r="F12" s="86">
        <v>5</v>
      </c>
      <c r="G12" s="86">
        <v>297689</v>
      </c>
      <c r="H12" s="87">
        <v>8.7966000000000003E-2</v>
      </c>
      <c r="I12" s="176">
        <v>1.3951184451996301</v>
      </c>
      <c r="J12" s="88">
        <f t="shared" si="0"/>
        <v>1.4772007602513031</v>
      </c>
      <c r="K12" s="89"/>
      <c r="L12" s="89"/>
      <c r="M12" s="89"/>
      <c r="N12" s="90"/>
    </row>
    <row r="13" spans="1:14" ht="18" customHeight="1">
      <c r="A13" s="85">
        <v>1</v>
      </c>
      <c r="B13" s="86">
        <v>1</v>
      </c>
      <c r="C13" s="74" t="s">
        <v>69</v>
      </c>
      <c r="D13" s="86">
        <v>1</v>
      </c>
      <c r="E13" s="86">
        <v>2</v>
      </c>
      <c r="F13" s="86">
        <v>1</v>
      </c>
      <c r="G13" s="86">
        <v>297690</v>
      </c>
      <c r="H13" s="87">
        <v>8.2143999999999995E-2</v>
      </c>
      <c r="I13" s="176">
        <v>1.5235130407837505</v>
      </c>
      <c r="J13" s="88">
        <f t="shared" si="0"/>
        <v>1.4840571258269144</v>
      </c>
      <c r="K13" s="89"/>
      <c r="L13" s="89"/>
      <c r="M13" s="89"/>
      <c r="N13" s="90"/>
    </row>
    <row r="14" spans="1:14" ht="18" customHeight="1">
      <c r="A14" s="85">
        <v>1</v>
      </c>
      <c r="B14" s="86">
        <v>1</v>
      </c>
      <c r="C14" s="74" t="s">
        <v>69</v>
      </c>
      <c r="D14" s="86">
        <v>1</v>
      </c>
      <c r="E14" s="86">
        <v>10</v>
      </c>
      <c r="F14" s="86">
        <v>9</v>
      </c>
      <c r="G14" s="86">
        <v>297691</v>
      </c>
      <c r="H14" s="87">
        <v>8.8162000000000004E-2</v>
      </c>
      <c r="I14" s="176">
        <v>1.5115862724616609</v>
      </c>
      <c r="J14" s="88">
        <f t="shared" si="0"/>
        <v>1.4834202276507893</v>
      </c>
      <c r="K14" s="89"/>
      <c r="L14" s="89"/>
      <c r="M14" s="89"/>
      <c r="N14" s="90"/>
    </row>
    <row r="15" spans="1:14" ht="18" customHeight="1">
      <c r="A15" s="85">
        <v>1</v>
      </c>
      <c r="B15" s="86">
        <v>1</v>
      </c>
      <c r="C15" s="74" t="s">
        <v>69</v>
      </c>
      <c r="D15" s="86">
        <v>1</v>
      </c>
      <c r="E15" s="86">
        <v>16</v>
      </c>
      <c r="F15" s="86">
        <v>15</v>
      </c>
      <c r="G15" s="86">
        <v>297692</v>
      </c>
      <c r="H15" s="87">
        <v>8.5227999999999998E-2</v>
      </c>
      <c r="I15" s="176">
        <v>1.470313985884909</v>
      </c>
      <c r="J15" s="88">
        <f t="shared" si="0"/>
        <v>1.4812162572763024</v>
      </c>
      <c r="K15" s="89"/>
      <c r="L15" s="89"/>
      <c r="M15" s="89"/>
      <c r="N15" s="90"/>
    </row>
    <row r="16" spans="1:14" ht="18" customHeight="1">
      <c r="A16" s="85">
        <v>1</v>
      </c>
      <c r="B16" s="86">
        <v>1</v>
      </c>
      <c r="C16" s="74" t="s">
        <v>69</v>
      </c>
      <c r="D16" s="86">
        <v>1</v>
      </c>
      <c r="E16" s="86">
        <v>11</v>
      </c>
      <c r="F16" s="86">
        <v>11</v>
      </c>
      <c r="G16" s="86">
        <v>297693</v>
      </c>
      <c r="H16" s="87">
        <v>8.6720000000000005E-2</v>
      </c>
      <c r="I16" s="176">
        <v>1.5844194766061932</v>
      </c>
      <c r="J16" s="88">
        <f t="shared" si="0"/>
        <v>1.4873095741718496</v>
      </c>
      <c r="K16" s="89"/>
      <c r="L16" s="89"/>
      <c r="M16" s="89"/>
      <c r="N16" s="90"/>
    </row>
    <row r="17" spans="1:14" ht="18" customHeight="1">
      <c r="A17" s="85">
        <v>1</v>
      </c>
      <c r="B17" s="86">
        <v>1</v>
      </c>
      <c r="C17" s="74" t="s">
        <v>69</v>
      </c>
      <c r="D17" s="86">
        <v>1</v>
      </c>
      <c r="E17" s="86">
        <v>4</v>
      </c>
      <c r="F17" s="86">
        <v>3</v>
      </c>
      <c r="G17" s="86">
        <v>297694</v>
      </c>
      <c r="H17" s="87">
        <v>8.7903999999999996E-2</v>
      </c>
      <c r="I17" s="176">
        <v>1.5391490529669565</v>
      </c>
      <c r="J17" s="88">
        <f t="shared" si="0"/>
        <v>1.48489210034578</v>
      </c>
      <c r="K17" s="89"/>
      <c r="L17" s="89"/>
      <c r="M17" s="89"/>
      <c r="N17" s="90"/>
    </row>
    <row r="18" spans="1:14" ht="18" customHeight="1">
      <c r="A18" s="85">
        <v>1</v>
      </c>
      <c r="B18" s="86">
        <v>1</v>
      </c>
      <c r="C18" s="74" t="s">
        <v>69</v>
      </c>
      <c r="D18" s="86">
        <v>1</v>
      </c>
      <c r="E18" s="86">
        <v>8</v>
      </c>
      <c r="F18" s="86">
        <v>7</v>
      </c>
      <c r="G18" s="86">
        <v>297695</v>
      </c>
      <c r="H18" s="87">
        <v>8.2262000000000002E-2</v>
      </c>
      <c r="I18" s="176">
        <v>1.4532804406782853</v>
      </c>
      <c r="J18" s="88">
        <f t="shared" si="0"/>
        <v>1.4803066534689615</v>
      </c>
      <c r="K18" s="89"/>
      <c r="L18" s="89"/>
      <c r="M18" s="89"/>
      <c r="N18" s="90"/>
    </row>
    <row r="19" spans="1:14" ht="18" customHeight="1">
      <c r="A19" s="85">
        <v>1</v>
      </c>
      <c r="B19" s="86">
        <v>1</v>
      </c>
      <c r="C19" s="74" t="s">
        <v>69</v>
      </c>
      <c r="D19" s="86">
        <v>1</v>
      </c>
      <c r="E19" s="86">
        <v>1</v>
      </c>
      <c r="F19" s="86">
        <v>1</v>
      </c>
      <c r="G19" s="86">
        <v>297696</v>
      </c>
      <c r="H19" s="87">
        <v>8.4083000000000005E-2</v>
      </c>
      <c r="I19" s="176">
        <v>1.4347228081339554</v>
      </c>
      <c r="J19" s="88">
        <f t="shared" si="0"/>
        <v>1.4793156622799404</v>
      </c>
      <c r="K19" s="89"/>
      <c r="L19" s="89"/>
      <c r="M19" s="89"/>
      <c r="N19" s="90"/>
    </row>
    <row r="20" spans="1:14" ht="18" customHeight="1">
      <c r="A20" s="85">
        <v>1</v>
      </c>
      <c r="B20" s="86">
        <v>1</v>
      </c>
      <c r="C20" s="74" t="s">
        <v>69</v>
      </c>
      <c r="D20" s="86">
        <v>1</v>
      </c>
      <c r="E20" s="86">
        <v>18</v>
      </c>
      <c r="F20" s="86">
        <v>17</v>
      </c>
      <c r="G20" s="86">
        <v>297697</v>
      </c>
      <c r="H20" s="87">
        <v>8.5505999999999999E-2</v>
      </c>
      <c r="I20" s="176">
        <v>1.4927591494055494</v>
      </c>
      <c r="J20" s="88">
        <f t="shared" si="0"/>
        <v>1.4824148454707804</v>
      </c>
      <c r="K20" s="89"/>
      <c r="L20" s="89"/>
      <c r="M20" s="89"/>
      <c r="N20" s="90"/>
    </row>
    <row r="21" spans="1:14" ht="18" customHeight="1">
      <c r="A21" s="85">
        <v>1</v>
      </c>
      <c r="B21" s="86">
        <v>1</v>
      </c>
      <c r="C21" s="74" t="s">
        <v>69</v>
      </c>
      <c r="D21" s="86">
        <v>1</v>
      </c>
      <c r="E21" s="86">
        <v>15</v>
      </c>
      <c r="F21" s="86">
        <v>15</v>
      </c>
      <c r="G21" s="86">
        <v>297698</v>
      </c>
      <c r="H21" s="87">
        <v>8.8033E-2</v>
      </c>
      <c r="I21" s="176">
        <v>1.438077092540073</v>
      </c>
      <c r="J21" s="88">
        <f t="shared" si="0"/>
        <v>1.4794947835274375</v>
      </c>
      <c r="K21" s="89"/>
      <c r="L21" s="89"/>
      <c r="M21" s="89"/>
      <c r="N21" s="90"/>
    </row>
    <row r="22" spans="1:14" ht="18" customHeight="1" thickBot="1">
      <c r="A22" s="85">
        <v>1</v>
      </c>
      <c r="B22" s="86">
        <v>1</v>
      </c>
      <c r="C22" s="74" t="s">
        <v>69</v>
      </c>
      <c r="D22" s="86">
        <v>1</v>
      </c>
      <c r="E22" s="86">
        <v>20</v>
      </c>
      <c r="F22" s="86">
        <v>19</v>
      </c>
      <c r="G22" s="86">
        <v>297699</v>
      </c>
      <c r="H22" s="87">
        <v>8.4474999999999995E-2</v>
      </c>
      <c r="I22" s="176">
        <v>1.467146888023249</v>
      </c>
      <c r="J22" s="88">
        <f>IF(ISNUMBER($I22),(($I22-$I$23)*$I$27)+$I$23,"-     ")</f>
        <v>1.481047131927572</v>
      </c>
      <c r="K22" s="89"/>
      <c r="L22" s="89"/>
      <c r="M22" s="89"/>
      <c r="N22" s="90"/>
    </row>
    <row r="23" spans="1:14" ht="18" customHeight="1">
      <c r="A23" s="121" t="s">
        <v>58</v>
      </c>
      <c r="B23" s="105"/>
      <c r="C23" s="106"/>
      <c r="D23" s="105"/>
      <c r="E23" s="105"/>
      <c r="F23" s="107"/>
      <c r="G23" s="105"/>
      <c r="H23" s="108">
        <f>AVERAGE(H$3:H$22)</f>
        <v>8.5549150000000004E-2</v>
      </c>
      <c r="I23" s="91">
        <f>AVERAGE(I$3:I$22)</f>
        <v>1.4818312897501067</v>
      </c>
      <c r="J23" s="92">
        <f>AVERAGE(J$3:J$22)</f>
        <v>1.4818312897501067</v>
      </c>
      <c r="K23" s="106"/>
      <c r="L23" s="106"/>
      <c r="M23" s="106"/>
      <c r="N23" s="109"/>
    </row>
    <row r="24" spans="1:14" ht="18" customHeight="1">
      <c r="A24" s="122" t="s">
        <v>57</v>
      </c>
      <c r="B24" s="104"/>
      <c r="C24" s="103"/>
      <c r="D24" s="104"/>
      <c r="E24" s="104"/>
      <c r="F24" s="104"/>
      <c r="G24" s="104"/>
      <c r="H24" s="110"/>
      <c r="I24" s="93">
        <f>MEDIAN(I$3:I$22)</f>
        <v>1.4715574609267774</v>
      </c>
      <c r="J24" s="94">
        <f>MEDIAN(J$3:J$22)</f>
        <v>1.4812826597555688</v>
      </c>
      <c r="K24" s="103"/>
      <c r="L24" s="103"/>
      <c r="M24" s="103"/>
      <c r="N24" s="111"/>
    </row>
    <row r="25" spans="1:14" ht="18" customHeight="1">
      <c r="A25" s="122" t="s">
        <v>56</v>
      </c>
      <c r="B25" s="104"/>
      <c r="C25" s="103"/>
      <c r="D25" s="104"/>
      <c r="E25" s="104"/>
      <c r="F25" s="104"/>
      <c r="G25" s="104"/>
      <c r="H25" s="110"/>
      <c r="I25" s="93">
        <f>STDEV(I$3:I$22)</f>
        <v>4.3019708792430486E-2</v>
      </c>
      <c r="J25" s="94">
        <f>STDEV(J$3:J$22)</f>
        <v>2.2972840024563287E-3</v>
      </c>
      <c r="K25" s="103"/>
      <c r="L25" s="103"/>
      <c r="M25" s="103"/>
      <c r="N25" s="111"/>
    </row>
    <row r="26" spans="1:14" ht="18" customHeight="1" thickBot="1">
      <c r="A26" s="122" t="s">
        <v>55</v>
      </c>
      <c r="B26" s="104"/>
      <c r="C26" s="103"/>
      <c r="D26" s="104"/>
      <c r="E26" s="104"/>
      <c r="F26" s="104"/>
      <c r="G26" s="104"/>
      <c r="H26" s="110"/>
      <c r="I26" s="177">
        <f>I25/I23</f>
        <v>2.9031448512391211E-2</v>
      </c>
      <c r="J26" s="178">
        <f>J25/J23</f>
        <v>1.5503006437687912E-3</v>
      </c>
      <c r="K26" s="103"/>
      <c r="L26" s="103"/>
      <c r="M26" s="103"/>
      <c r="N26" s="111"/>
    </row>
    <row r="27" spans="1:14" ht="18" customHeight="1" thickBot="1">
      <c r="A27" s="123" t="s">
        <v>54</v>
      </c>
      <c r="B27" s="95"/>
      <c r="C27" s="96"/>
      <c r="D27" s="95"/>
      <c r="E27" s="95"/>
      <c r="F27" s="95"/>
      <c r="G27" s="95"/>
      <c r="H27" s="97"/>
      <c r="I27" s="124">
        <f>SQRT(I26*I26*H23/$C$31)/I26</f>
        <v>5.340073345314026E-2</v>
      </c>
      <c r="J27" s="98"/>
      <c r="K27" s="98"/>
      <c r="L27" s="98"/>
      <c r="M27" s="98"/>
      <c r="N27" s="99"/>
    </row>
    <row r="28" spans="1:14" ht="18" customHeight="1">
      <c r="H28" s="100"/>
    </row>
    <row r="29" spans="1:14" ht="18" customHeight="1">
      <c r="H29" s="100"/>
    </row>
    <row r="30" spans="1:14" ht="18" customHeight="1">
      <c r="A30" s="101" t="s">
        <v>53</v>
      </c>
      <c r="B30" s="102" t="s">
        <v>66</v>
      </c>
      <c r="H30" s="100"/>
    </row>
    <row r="31" spans="1:14" ht="18" customHeight="1">
      <c r="A31" s="74" t="s">
        <v>52</v>
      </c>
      <c r="C31" s="104">
        <v>30</v>
      </c>
      <c r="D31" s="103" t="s">
        <v>51</v>
      </c>
      <c r="H31" s="100"/>
    </row>
    <row r="32" spans="1:14" ht="18" customHeight="1">
      <c r="H32" s="100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3" orientation="portrait" r:id="rId1"/>
  <headerFooter>
    <oddHeader>&amp;L&amp;8File: &amp;F,
Sheet: &amp;A, Page: &amp;P of &amp;N.&amp;R&amp;8Prepared By: C.Savory,
Printed: &amp;D.</oddHeader>
    <oddFooter>&amp;R&amp;9Prepared By: Shah Bappi,
Printed: 2025-12-15 10:45.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747F-355A-47F7-A116-8C1020B3655A}">
  <sheetPr codeName="Sheet6"/>
  <dimension ref="A1:BN101"/>
  <sheetViews>
    <sheetView zoomScale="55" zoomScaleNormal="5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43" width="11.28515625" style="2" bestFit="1" customWidth="1"/>
    <col min="44" max="64" width="11.140625" style="2" bestFit="1" customWidth="1"/>
    <col min="65" max="65" width="9.28515625" style="42" bestFit="1" customWidth="1"/>
    <col min="66" max="16384" width="9.140625" style="2"/>
  </cols>
  <sheetData>
    <row r="1" spans="1:66" ht="15">
      <c r="B1" s="6" t="s">
        <v>170</v>
      </c>
      <c r="BM1" s="26" t="s">
        <v>3</v>
      </c>
    </row>
    <row r="2" spans="1:66" ht="15">
      <c r="A2" s="23" t="s">
        <v>30</v>
      </c>
      <c r="B2" s="16" t="s">
        <v>31</v>
      </c>
      <c r="C2" s="13" t="s">
        <v>32</v>
      </c>
      <c r="D2" s="12" t="s">
        <v>72</v>
      </c>
      <c r="E2" s="14" t="s">
        <v>72</v>
      </c>
      <c r="F2" s="15" t="s">
        <v>72</v>
      </c>
      <c r="G2" s="15" t="s">
        <v>72</v>
      </c>
      <c r="H2" s="15" t="s">
        <v>72</v>
      </c>
      <c r="I2" s="15" t="s">
        <v>72</v>
      </c>
      <c r="J2" s="15" t="s">
        <v>72</v>
      </c>
      <c r="K2" s="15" t="s">
        <v>72</v>
      </c>
      <c r="L2" s="15" t="s">
        <v>72</v>
      </c>
      <c r="M2" s="15" t="s">
        <v>72</v>
      </c>
      <c r="N2" s="15" t="s">
        <v>72</v>
      </c>
      <c r="O2" s="15" t="s">
        <v>72</v>
      </c>
      <c r="P2" s="15" t="s">
        <v>72</v>
      </c>
      <c r="Q2" s="15" t="s">
        <v>72</v>
      </c>
      <c r="R2" s="15" t="s">
        <v>72</v>
      </c>
      <c r="S2" s="15" t="s">
        <v>72</v>
      </c>
      <c r="T2" s="15" t="s">
        <v>72</v>
      </c>
      <c r="U2" s="15" t="s">
        <v>72</v>
      </c>
      <c r="V2" s="15" t="s">
        <v>72</v>
      </c>
      <c r="W2" s="15" t="s">
        <v>72</v>
      </c>
      <c r="X2" s="15" t="s">
        <v>72</v>
      </c>
      <c r="Y2" s="15" t="s">
        <v>72</v>
      </c>
      <c r="Z2" s="15" t="s">
        <v>72</v>
      </c>
      <c r="AA2" s="15" t="s">
        <v>72</v>
      </c>
      <c r="AB2" s="15" t="s">
        <v>72</v>
      </c>
      <c r="AC2" s="15" t="s">
        <v>72</v>
      </c>
      <c r="AD2" s="15" t="s">
        <v>72</v>
      </c>
      <c r="AE2" s="15" t="s">
        <v>72</v>
      </c>
      <c r="AF2" s="15" t="s">
        <v>72</v>
      </c>
      <c r="AG2" s="15" t="s">
        <v>72</v>
      </c>
      <c r="AH2" s="15" t="s">
        <v>72</v>
      </c>
      <c r="AI2" s="15" t="s">
        <v>72</v>
      </c>
      <c r="AJ2" s="15" t="s">
        <v>72</v>
      </c>
      <c r="AK2" s="15" t="s">
        <v>72</v>
      </c>
      <c r="AL2" s="15" t="s">
        <v>72</v>
      </c>
      <c r="AM2" s="15" t="s">
        <v>72</v>
      </c>
      <c r="AN2" s="15" t="s">
        <v>72</v>
      </c>
      <c r="AO2" s="15" t="s">
        <v>72</v>
      </c>
      <c r="AP2" s="15" t="s">
        <v>72</v>
      </c>
      <c r="AQ2" s="15" t="s">
        <v>72</v>
      </c>
      <c r="AR2" s="130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7" t="s">
        <v>73</v>
      </c>
      <c r="C3" s="7" t="s">
        <v>73</v>
      </c>
      <c r="D3" s="127" t="s">
        <v>74</v>
      </c>
      <c r="E3" s="128" t="s">
        <v>75</v>
      </c>
      <c r="F3" s="129" t="s">
        <v>76</v>
      </c>
      <c r="G3" s="129" t="s">
        <v>77</v>
      </c>
      <c r="H3" s="129" t="s">
        <v>78</v>
      </c>
      <c r="I3" s="129" t="s">
        <v>79</v>
      </c>
      <c r="J3" s="129" t="s">
        <v>80</v>
      </c>
      <c r="K3" s="129" t="s">
        <v>81</v>
      </c>
      <c r="L3" s="129" t="s">
        <v>82</v>
      </c>
      <c r="M3" s="129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  <c r="Z3" s="129" t="s">
        <v>96</v>
      </c>
      <c r="AA3" s="129" t="s">
        <v>97</v>
      </c>
      <c r="AB3" s="129" t="s">
        <v>98</v>
      </c>
      <c r="AC3" s="129" t="s">
        <v>99</v>
      </c>
      <c r="AD3" s="129" t="s">
        <v>100</v>
      </c>
      <c r="AE3" s="129" t="s">
        <v>101</v>
      </c>
      <c r="AF3" s="129" t="s">
        <v>102</v>
      </c>
      <c r="AG3" s="129" t="s">
        <v>103</v>
      </c>
      <c r="AH3" s="129" t="s">
        <v>104</v>
      </c>
      <c r="AI3" s="129" t="s">
        <v>105</v>
      </c>
      <c r="AJ3" s="129" t="s">
        <v>106</v>
      </c>
      <c r="AK3" s="129" t="s">
        <v>107</v>
      </c>
      <c r="AL3" s="129" t="s">
        <v>108</v>
      </c>
      <c r="AM3" s="129" t="s">
        <v>109</v>
      </c>
      <c r="AN3" s="129" t="s">
        <v>110</v>
      </c>
      <c r="AO3" s="129" t="s">
        <v>111</v>
      </c>
      <c r="AP3" s="129" t="s">
        <v>112</v>
      </c>
      <c r="AQ3" s="129" t="s">
        <v>113</v>
      </c>
      <c r="AR3" s="130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7"/>
      <c r="C4" s="7"/>
      <c r="D4" s="7" t="s">
        <v>33</v>
      </c>
      <c r="E4" s="8" t="s">
        <v>114</v>
      </c>
      <c r="F4" s="9" t="s">
        <v>114</v>
      </c>
      <c r="G4" s="9" t="s">
        <v>114</v>
      </c>
      <c r="H4" s="9" t="s">
        <v>114</v>
      </c>
      <c r="I4" s="9" t="s">
        <v>114</v>
      </c>
      <c r="J4" s="9" t="s">
        <v>114</v>
      </c>
      <c r="K4" s="9" t="s">
        <v>114</v>
      </c>
      <c r="L4" s="9" t="s">
        <v>114</v>
      </c>
      <c r="M4" s="9" t="s">
        <v>114</v>
      </c>
      <c r="N4" s="9" t="s">
        <v>114</v>
      </c>
      <c r="O4" s="9" t="s">
        <v>114</v>
      </c>
      <c r="P4" s="9" t="s">
        <v>115</v>
      </c>
      <c r="Q4" s="9" t="s">
        <v>114</v>
      </c>
      <c r="R4" s="9" t="s">
        <v>115</v>
      </c>
      <c r="S4" s="9" t="s">
        <v>115</v>
      </c>
      <c r="T4" s="9" t="s">
        <v>114</v>
      </c>
      <c r="U4" s="9" t="s">
        <v>114</v>
      </c>
      <c r="V4" s="9" t="s">
        <v>114</v>
      </c>
      <c r="W4" s="9" t="s">
        <v>114</v>
      </c>
      <c r="X4" s="9" t="s">
        <v>114</v>
      </c>
      <c r="Y4" s="9" t="s">
        <v>114</v>
      </c>
      <c r="Z4" s="9" t="s">
        <v>114</v>
      </c>
      <c r="AA4" s="9" t="s">
        <v>114</v>
      </c>
      <c r="AB4" s="9" t="s">
        <v>116</v>
      </c>
      <c r="AC4" s="9" t="s">
        <v>114</v>
      </c>
      <c r="AD4" s="9" t="s">
        <v>114</v>
      </c>
      <c r="AE4" s="9" t="s">
        <v>114</v>
      </c>
      <c r="AF4" s="9" t="s">
        <v>114</v>
      </c>
      <c r="AG4" s="9" t="s">
        <v>115</v>
      </c>
      <c r="AH4" s="9" t="s">
        <v>114</v>
      </c>
      <c r="AI4" s="9" t="s">
        <v>115</v>
      </c>
      <c r="AJ4" s="9" t="s">
        <v>114</v>
      </c>
      <c r="AK4" s="9" t="s">
        <v>114</v>
      </c>
      <c r="AL4" s="9" t="s">
        <v>114</v>
      </c>
      <c r="AM4" s="9" t="s">
        <v>114</v>
      </c>
      <c r="AN4" s="9" t="s">
        <v>114</v>
      </c>
      <c r="AO4" s="9" t="s">
        <v>114</v>
      </c>
      <c r="AP4" s="9" t="s">
        <v>114</v>
      </c>
      <c r="AQ4" s="9" t="s">
        <v>115</v>
      </c>
      <c r="AR4" s="130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7"/>
      <c r="C5" s="7"/>
      <c r="D5" s="25" t="s">
        <v>117</v>
      </c>
      <c r="E5" s="24" t="s">
        <v>118</v>
      </c>
      <c r="F5" s="24" t="s">
        <v>34</v>
      </c>
      <c r="G5" s="24" t="s">
        <v>34</v>
      </c>
      <c r="H5" s="24" t="s">
        <v>119</v>
      </c>
      <c r="I5" s="24" t="s">
        <v>119</v>
      </c>
      <c r="J5" s="24" t="s">
        <v>119</v>
      </c>
      <c r="K5" s="24" t="s">
        <v>119</v>
      </c>
      <c r="L5" s="24" t="s">
        <v>34</v>
      </c>
      <c r="M5" s="24" t="s">
        <v>34</v>
      </c>
      <c r="N5" s="24" t="s">
        <v>34</v>
      </c>
      <c r="O5" s="24" t="s">
        <v>34</v>
      </c>
      <c r="P5" s="24" t="s">
        <v>34</v>
      </c>
      <c r="Q5" s="24" t="s">
        <v>119</v>
      </c>
      <c r="R5" s="24" t="s">
        <v>35</v>
      </c>
      <c r="S5" s="24" t="s">
        <v>35</v>
      </c>
      <c r="T5" s="24" t="s">
        <v>119</v>
      </c>
      <c r="U5" s="24" t="s">
        <v>119</v>
      </c>
      <c r="V5" s="24" t="s">
        <v>34</v>
      </c>
      <c r="W5" s="24" t="s">
        <v>118</v>
      </c>
      <c r="X5" s="24" t="s">
        <v>34</v>
      </c>
      <c r="Y5" s="24" t="s">
        <v>34</v>
      </c>
      <c r="Z5" s="24" t="s">
        <v>34</v>
      </c>
      <c r="AA5" s="24" t="s">
        <v>35</v>
      </c>
      <c r="AB5" s="24" t="s">
        <v>34</v>
      </c>
      <c r="AC5" s="24" t="s">
        <v>34</v>
      </c>
      <c r="AD5" s="24" t="s">
        <v>34</v>
      </c>
      <c r="AE5" s="24" t="s">
        <v>119</v>
      </c>
      <c r="AF5" s="24" t="s">
        <v>34</v>
      </c>
      <c r="AG5" s="24" t="s">
        <v>34</v>
      </c>
      <c r="AH5" s="24" t="s">
        <v>119</v>
      </c>
      <c r="AI5" s="24" t="s">
        <v>34</v>
      </c>
      <c r="AJ5" s="24" t="s">
        <v>34</v>
      </c>
      <c r="AK5" s="24" t="s">
        <v>34</v>
      </c>
      <c r="AL5" s="24" t="s">
        <v>120</v>
      </c>
      <c r="AM5" s="24" t="s">
        <v>34</v>
      </c>
      <c r="AN5" s="24" t="s">
        <v>34</v>
      </c>
      <c r="AO5" s="24" t="s">
        <v>119</v>
      </c>
      <c r="AP5" s="24" t="s">
        <v>34</v>
      </c>
      <c r="AQ5" s="24" t="s">
        <v>119</v>
      </c>
      <c r="AR5" s="130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6">
        <v>1</v>
      </c>
      <c r="C6" s="12">
        <v>1</v>
      </c>
      <c r="D6" s="19">
        <v>1.4347228081339554</v>
      </c>
      <c r="E6" s="20">
        <v>1.4</v>
      </c>
      <c r="F6" s="20">
        <v>1.4275</v>
      </c>
      <c r="G6" s="20">
        <v>1.39</v>
      </c>
      <c r="H6" s="20">
        <v>1.405</v>
      </c>
      <c r="I6" s="20">
        <v>1.48</v>
      </c>
      <c r="J6" s="20">
        <v>1.395</v>
      </c>
      <c r="K6" s="20">
        <v>1.4</v>
      </c>
      <c r="L6" s="20">
        <v>1.415</v>
      </c>
      <c r="M6" s="20">
        <v>1.44</v>
      </c>
      <c r="N6" s="20">
        <v>1.3939999999999999</v>
      </c>
      <c r="O6" s="20">
        <v>1.4100000000000001</v>
      </c>
      <c r="P6" s="20">
        <v>1.4059999999999999</v>
      </c>
      <c r="Q6" s="20">
        <v>1.43</v>
      </c>
      <c r="R6" s="20">
        <v>1.43</v>
      </c>
      <c r="S6" s="20">
        <v>1.405</v>
      </c>
      <c r="T6" s="20">
        <v>1.41</v>
      </c>
      <c r="U6" s="20">
        <v>1.43</v>
      </c>
      <c r="V6" s="20">
        <v>1.42</v>
      </c>
      <c r="W6" s="20">
        <v>1.41</v>
      </c>
      <c r="X6" s="20">
        <v>1.4159999999999999</v>
      </c>
      <c r="Y6" s="20">
        <v>1.472</v>
      </c>
      <c r="Z6" s="20">
        <v>1.4319999999999999</v>
      </c>
      <c r="AA6" s="20">
        <v>1.43</v>
      </c>
      <c r="AB6" s="20">
        <v>1.39</v>
      </c>
      <c r="AC6" s="20">
        <v>1.359</v>
      </c>
      <c r="AD6" s="20">
        <v>1.4390000000000001</v>
      </c>
      <c r="AE6" s="20">
        <v>1.37</v>
      </c>
      <c r="AF6" s="20">
        <v>1.36</v>
      </c>
      <c r="AG6" s="20">
        <v>1.42</v>
      </c>
      <c r="AH6" s="20">
        <v>1.431</v>
      </c>
      <c r="AI6" s="20">
        <v>1.36</v>
      </c>
      <c r="AJ6" s="20">
        <v>1.4351500000000001</v>
      </c>
      <c r="AK6" s="20">
        <v>1.3828</v>
      </c>
      <c r="AL6" s="20">
        <v>1.43</v>
      </c>
      <c r="AM6" s="20">
        <v>1.3837699999999999</v>
      </c>
      <c r="AN6" s="20">
        <v>1.4200254358498641</v>
      </c>
      <c r="AO6" s="20">
        <v>1.35</v>
      </c>
      <c r="AP6" s="20">
        <v>1.39</v>
      </c>
      <c r="AQ6" s="20">
        <v>1.4470000000000001</v>
      </c>
      <c r="AR6" s="130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7">
        <v>1</v>
      </c>
      <c r="C7" s="7">
        <v>2</v>
      </c>
      <c r="D7" s="8">
        <v>1.5235130407837505</v>
      </c>
      <c r="E7" s="9">
        <v>1.42</v>
      </c>
      <c r="F7" s="9">
        <v>1.4390203265578141</v>
      </c>
      <c r="G7" s="9">
        <v>1.47</v>
      </c>
      <c r="H7" s="9">
        <v>1.37</v>
      </c>
      <c r="I7" s="9">
        <v>1.4450000000000001</v>
      </c>
      <c r="J7" s="9">
        <v>1.38</v>
      </c>
      <c r="K7" s="9">
        <v>1.35</v>
      </c>
      <c r="L7" s="9">
        <v>1.4989999999999999</v>
      </c>
      <c r="M7" s="9">
        <v>1.3900000000000001</v>
      </c>
      <c r="N7" s="9">
        <v>1.371</v>
      </c>
      <c r="O7" s="9">
        <v>1.4100000000000001</v>
      </c>
      <c r="P7" s="9">
        <v>1.472</v>
      </c>
      <c r="Q7" s="9">
        <v>1.44</v>
      </c>
      <c r="R7" s="9">
        <v>1.379</v>
      </c>
      <c r="S7" s="9">
        <v>1.4039999999999999</v>
      </c>
      <c r="T7" s="9">
        <v>1.38</v>
      </c>
      <c r="U7" s="9">
        <v>1.46</v>
      </c>
      <c r="V7" s="9">
        <v>1.44</v>
      </c>
      <c r="W7" s="9">
        <v>1.45</v>
      </c>
      <c r="X7" s="9">
        <v>1.4219999999999999</v>
      </c>
      <c r="Y7" s="9">
        <v>1.4550000000000001</v>
      </c>
      <c r="Z7" s="9">
        <v>1.4350000000000001</v>
      </c>
      <c r="AA7" s="9">
        <v>1.42</v>
      </c>
      <c r="AB7" s="9">
        <v>1.381</v>
      </c>
      <c r="AC7" s="9">
        <v>1.3280000000000001</v>
      </c>
      <c r="AD7" s="9">
        <v>1.42</v>
      </c>
      <c r="AE7" s="9">
        <v>1.42</v>
      </c>
      <c r="AF7" s="9">
        <v>1.3380000000000001</v>
      </c>
      <c r="AG7" s="9">
        <v>1.35</v>
      </c>
      <c r="AH7" s="9">
        <v>1.4159999999999999</v>
      </c>
      <c r="AI7" s="9">
        <v>1.34</v>
      </c>
      <c r="AJ7" s="9">
        <v>1.44017434</v>
      </c>
      <c r="AK7" s="9">
        <v>1.3615999999999999</v>
      </c>
      <c r="AL7" s="9">
        <v>1.49</v>
      </c>
      <c r="AM7" s="9">
        <v>1.36513</v>
      </c>
      <c r="AN7" s="9">
        <v>1.4180345123586839</v>
      </c>
      <c r="AO7" s="9">
        <v>1.41</v>
      </c>
      <c r="AP7" s="9">
        <v>1.37</v>
      </c>
      <c r="AQ7" s="9">
        <v>1.4510000000000001</v>
      </c>
      <c r="AR7" s="130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7">
        <v>1</v>
      </c>
      <c r="C8" s="7">
        <v>3</v>
      </c>
      <c r="D8" s="8">
        <v>1.4717980359813931</v>
      </c>
      <c r="E8" s="9">
        <v>1.41</v>
      </c>
      <c r="F8" s="9">
        <v>1.4159999999999999</v>
      </c>
      <c r="G8" s="9">
        <v>1.47</v>
      </c>
      <c r="H8" s="9">
        <v>1.385</v>
      </c>
      <c r="I8" s="9">
        <v>1.47</v>
      </c>
      <c r="J8" s="9">
        <v>1.385</v>
      </c>
      <c r="K8" s="9">
        <v>1.45</v>
      </c>
      <c r="L8" s="9">
        <v>1.4279999999999999</v>
      </c>
      <c r="M8" s="9">
        <v>1.46</v>
      </c>
      <c r="N8" s="9">
        <v>1.3819999999999999</v>
      </c>
      <c r="O8" s="9">
        <v>1.44</v>
      </c>
      <c r="P8" s="9">
        <v>1.4630000000000001</v>
      </c>
      <c r="Q8" s="9">
        <v>1.44</v>
      </c>
      <c r="R8" s="9">
        <v>1.4179999999999999</v>
      </c>
      <c r="S8" s="9">
        <v>1.429</v>
      </c>
      <c r="T8" s="9">
        <v>1.41</v>
      </c>
      <c r="U8" s="9">
        <v>1.45</v>
      </c>
      <c r="V8" s="9">
        <v>1.4419999999999999</v>
      </c>
      <c r="W8" s="9">
        <v>1.42</v>
      </c>
      <c r="X8" s="9">
        <v>1.391</v>
      </c>
      <c r="Y8" s="9">
        <v>1.4570000000000001</v>
      </c>
      <c r="Z8" s="9">
        <v>1.4550000000000001</v>
      </c>
      <c r="AA8" s="9">
        <v>1.44</v>
      </c>
      <c r="AB8" s="9">
        <v>1.4039999999999999</v>
      </c>
      <c r="AC8" s="9">
        <v>1.36</v>
      </c>
      <c r="AD8" s="9">
        <v>1.4059999999999999</v>
      </c>
      <c r="AE8" s="9">
        <v>1.39</v>
      </c>
      <c r="AF8" s="9">
        <v>1.35</v>
      </c>
      <c r="AG8" s="9">
        <v>1.38</v>
      </c>
      <c r="AH8" s="9">
        <v>1.5</v>
      </c>
      <c r="AI8" s="9">
        <v>1.34</v>
      </c>
      <c r="AJ8" s="9">
        <v>1.4712222749999999</v>
      </c>
      <c r="AK8" s="9">
        <v>1.3814</v>
      </c>
      <c r="AL8" s="9">
        <v>1.51</v>
      </c>
      <c r="AM8" s="9">
        <v>1.3910800000000001</v>
      </c>
      <c r="AN8" s="9">
        <v>1.4165299766028097</v>
      </c>
      <c r="AO8" s="9">
        <v>1.34</v>
      </c>
      <c r="AP8" s="9">
        <v>1.36</v>
      </c>
      <c r="AQ8" s="9">
        <v>1.468</v>
      </c>
      <c r="AR8" s="130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7">
        <v>1</v>
      </c>
      <c r="C9" s="7">
        <v>4</v>
      </c>
      <c r="D9" s="8">
        <v>1.5391490529669565</v>
      </c>
      <c r="E9" s="9">
        <v>1.42</v>
      </c>
      <c r="F9" s="9">
        <v>1.417527490836388</v>
      </c>
      <c r="G9" s="9">
        <v>1.49</v>
      </c>
      <c r="H9" s="9">
        <v>1.43</v>
      </c>
      <c r="I9" s="9">
        <v>1.4550000000000001</v>
      </c>
      <c r="J9" s="9">
        <v>1.325</v>
      </c>
      <c r="K9" s="9">
        <v>1.4</v>
      </c>
      <c r="L9" s="9">
        <v>1.4300000000000002</v>
      </c>
      <c r="M9" s="9">
        <v>1.44</v>
      </c>
      <c r="N9" s="9">
        <v>1.403</v>
      </c>
      <c r="O9" s="9">
        <v>1.4</v>
      </c>
      <c r="P9" s="9">
        <v>1.464</v>
      </c>
      <c r="Q9" s="9">
        <v>1.44</v>
      </c>
      <c r="R9" s="9">
        <v>1.427</v>
      </c>
      <c r="S9" s="9">
        <v>1.4019999999999999</v>
      </c>
      <c r="T9" s="9">
        <v>1.4</v>
      </c>
      <c r="U9" s="9">
        <v>1.35</v>
      </c>
      <c r="V9" s="9">
        <v>1.4239999999999999</v>
      </c>
      <c r="W9" s="9">
        <v>1.4</v>
      </c>
      <c r="X9" s="9">
        <v>1.407</v>
      </c>
      <c r="Y9" s="9">
        <v>1.4470000000000001</v>
      </c>
      <c r="Z9" s="9">
        <v>1.47</v>
      </c>
      <c r="AA9" s="9">
        <v>1.42</v>
      </c>
      <c r="AB9" s="9">
        <v>1.4</v>
      </c>
      <c r="AC9" s="9">
        <v>1.3640000000000001</v>
      </c>
      <c r="AD9" s="9">
        <v>1.377</v>
      </c>
      <c r="AE9" s="9">
        <v>1.4</v>
      </c>
      <c r="AF9" s="9">
        <v>1.349</v>
      </c>
      <c r="AG9" s="9">
        <v>1.34</v>
      </c>
      <c r="AH9" s="9">
        <v>1.4930000000000001</v>
      </c>
      <c r="AI9" s="9">
        <v>1.43</v>
      </c>
      <c r="AJ9" s="9">
        <v>1.4709796400000001</v>
      </c>
      <c r="AK9" s="9">
        <v>1.4071</v>
      </c>
      <c r="AL9" s="9">
        <v>1.33</v>
      </c>
      <c r="AM9" s="9">
        <v>1.3856999999999999</v>
      </c>
      <c r="AN9" s="9">
        <v>1.4080075148826137</v>
      </c>
      <c r="AO9" s="9">
        <v>1.43</v>
      </c>
      <c r="AP9" s="9">
        <v>1.39</v>
      </c>
      <c r="AQ9" s="9">
        <v>1.4470000000000001</v>
      </c>
      <c r="AR9" s="130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1.415097569373561</v>
      </c>
      <c r="BN9" s="26"/>
    </row>
    <row r="10" spans="1:66">
      <c r="A10" s="28"/>
      <c r="B10" s="17">
        <v>1</v>
      </c>
      <c r="C10" s="7">
        <v>5</v>
      </c>
      <c r="D10" s="8">
        <v>1.3951184451996301</v>
      </c>
      <c r="E10" s="9">
        <v>1.41</v>
      </c>
      <c r="F10" s="9">
        <v>1.4530000000000001</v>
      </c>
      <c r="G10" s="9">
        <v>1.48</v>
      </c>
      <c r="H10" s="9">
        <v>1.415</v>
      </c>
      <c r="I10" s="9">
        <v>1.47</v>
      </c>
      <c r="J10" s="9">
        <v>1.35</v>
      </c>
      <c r="K10" s="9">
        <v>1.41</v>
      </c>
      <c r="L10" s="9">
        <v>1.427</v>
      </c>
      <c r="M10" s="9">
        <v>1.44</v>
      </c>
      <c r="N10" s="9">
        <v>1.4139999999999999</v>
      </c>
      <c r="O10" s="9">
        <v>1.37</v>
      </c>
      <c r="P10" s="9">
        <v>1.4139999999999999</v>
      </c>
      <c r="Q10" s="9">
        <v>1.41</v>
      </c>
      <c r="R10" s="9">
        <v>1.395</v>
      </c>
      <c r="S10" s="9">
        <v>1.417</v>
      </c>
      <c r="T10" s="9">
        <v>1.425</v>
      </c>
      <c r="U10" s="9">
        <v>1.44</v>
      </c>
      <c r="V10" s="9">
        <v>1.421</v>
      </c>
      <c r="W10" s="9">
        <v>1.45</v>
      </c>
      <c r="X10" s="9">
        <v>1.3740000000000001</v>
      </c>
      <c r="Y10" s="9">
        <v>1.448</v>
      </c>
      <c r="Z10" s="9">
        <v>1.472</v>
      </c>
      <c r="AA10" s="9">
        <v>1.43</v>
      </c>
      <c r="AB10" s="9">
        <v>1.401</v>
      </c>
      <c r="AC10" s="9">
        <v>1.339</v>
      </c>
      <c r="AD10" s="9">
        <v>1.4319999999999999</v>
      </c>
      <c r="AE10" s="9">
        <v>1.36</v>
      </c>
      <c r="AF10" s="9">
        <v>1.339</v>
      </c>
      <c r="AG10" s="126">
        <v>1.06</v>
      </c>
      <c r="AH10" s="9">
        <v>1.508</v>
      </c>
      <c r="AI10" s="9">
        <v>1.36</v>
      </c>
      <c r="AJ10" s="9">
        <v>1.4323375</v>
      </c>
      <c r="AK10" s="9">
        <v>1.3976</v>
      </c>
      <c r="AL10" s="9">
        <v>1.48</v>
      </c>
      <c r="AM10" s="9">
        <v>1.4177</v>
      </c>
      <c r="AN10" s="9">
        <v>1.3989840813931975</v>
      </c>
      <c r="AO10" s="9">
        <v>1.38</v>
      </c>
      <c r="AP10" s="9">
        <v>1.36</v>
      </c>
      <c r="AQ10" s="9">
        <v>1.47</v>
      </c>
      <c r="AR10" s="130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7">
        <v>1</v>
      </c>
      <c r="C11" s="7">
        <v>6</v>
      </c>
      <c r="D11" s="8">
        <v>1.4396662797812982</v>
      </c>
      <c r="E11" s="9">
        <v>1.41</v>
      </c>
      <c r="F11" s="9">
        <v>1.4464821607202405</v>
      </c>
      <c r="G11" s="9">
        <v>1.45</v>
      </c>
      <c r="H11" s="9">
        <v>1.44</v>
      </c>
      <c r="I11" s="9">
        <v>1.47</v>
      </c>
      <c r="J11" s="9">
        <v>1.385</v>
      </c>
      <c r="K11" s="9">
        <v>1.405</v>
      </c>
      <c r="L11" s="9">
        <v>1.526</v>
      </c>
      <c r="M11" s="9">
        <v>1.33</v>
      </c>
      <c r="N11" s="9">
        <v>1.4470000000000001</v>
      </c>
      <c r="O11" s="9">
        <v>1.37</v>
      </c>
      <c r="P11" s="9">
        <v>1.3959999999999999</v>
      </c>
      <c r="Q11" s="9">
        <v>1.43</v>
      </c>
      <c r="R11" s="9">
        <v>1.401</v>
      </c>
      <c r="S11" s="9">
        <v>1.389</v>
      </c>
      <c r="T11" s="9">
        <v>1.4</v>
      </c>
      <c r="U11" s="9">
        <v>1.49</v>
      </c>
      <c r="V11" s="9">
        <v>1.42</v>
      </c>
      <c r="W11" s="9">
        <v>1.45</v>
      </c>
      <c r="X11" s="9">
        <v>1.409</v>
      </c>
      <c r="Y11" s="9">
        <v>1.446</v>
      </c>
      <c r="Z11" s="9">
        <v>1.46</v>
      </c>
      <c r="AA11" s="9">
        <v>1.4</v>
      </c>
      <c r="AB11" s="9">
        <v>1.399</v>
      </c>
      <c r="AC11" s="9">
        <v>1.3580000000000001</v>
      </c>
      <c r="AD11" s="9">
        <v>1.423</v>
      </c>
      <c r="AE11" s="9">
        <v>1.4</v>
      </c>
      <c r="AF11" s="9">
        <v>1.347</v>
      </c>
      <c r="AG11" s="9">
        <v>1.3900000000000001</v>
      </c>
      <c r="AH11" s="9">
        <v>1.4910000000000001</v>
      </c>
      <c r="AI11" s="9">
        <v>1.44</v>
      </c>
      <c r="AJ11" s="9">
        <v>1.4448414799999998</v>
      </c>
      <c r="AK11" s="9">
        <v>1.4266000000000001</v>
      </c>
      <c r="AL11" s="9">
        <v>1.49</v>
      </c>
      <c r="AM11" s="9">
        <v>1.41245</v>
      </c>
      <c r="AN11" s="9">
        <v>1.4490844992116767</v>
      </c>
      <c r="AO11" s="9">
        <v>1.42</v>
      </c>
      <c r="AP11" s="9">
        <v>1.35</v>
      </c>
      <c r="AQ11" s="9">
        <v>1.4570000000000001</v>
      </c>
      <c r="AR11" s="130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3"/>
    </row>
    <row r="12" spans="1:66">
      <c r="A12" s="28"/>
      <c r="B12" s="17"/>
      <c r="C12" s="7">
        <v>7</v>
      </c>
      <c r="D12" s="8">
        <v>1.4695724995144321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130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3"/>
    </row>
    <row r="13" spans="1:66">
      <c r="A13" s="28"/>
      <c r="B13" s="17"/>
      <c r="C13" s="7">
        <v>8</v>
      </c>
      <c r="D13" s="8">
        <v>1.4532804406782853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30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3"/>
    </row>
    <row r="14" spans="1:66">
      <c r="A14" s="28"/>
      <c r="B14" s="17"/>
      <c r="C14" s="7">
        <v>9</v>
      </c>
      <c r="D14" s="8">
        <v>1.4566547623568722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30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43"/>
    </row>
    <row r="15" spans="1:66">
      <c r="A15" s="28"/>
      <c r="B15" s="17"/>
      <c r="C15" s="7">
        <v>10</v>
      </c>
      <c r="D15" s="8">
        <v>1.5115862724616609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30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43"/>
    </row>
    <row r="16" spans="1:66">
      <c r="A16" s="28"/>
      <c r="B16" s="17"/>
      <c r="C16" s="7">
        <v>11</v>
      </c>
      <c r="D16" s="8">
        <v>1.5844194766061932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130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43"/>
    </row>
    <row r="17" spans="1:65">
      <c r="A17" s="28"/>
      <c r="B17" s="17"/>
      <c r="C17" s="7">
        <v>12</v>
      </c>
      <c r="D17" s="8">
        <v>1.4713168858721619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30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43"/>
    </row>
    <row r="18" spans="1:65">
      <c r="A18" s="28"/>
      <c r="B18" s="17"/>
      <c r="C18" s="7">
        <v>13</v>
      </c>
      <c r="D18" s="8">
        <v>1.5217622319025963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130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43"/>
    </row>
    <row r="19" spans="1:65">
      <c r="A19" s="28"/>
      <c r="B19" s="17"/>
      <c r="C19" s="7">
        <v>14</v>
      </c>
      <c r="D19" s="8">
        <v>1.4799093088272548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30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43"/>
    </row>
    <row r="20" spans="1:65">
      <c r="A20" s="28"/>
      <c r="B20" s="17"/>
      <c r="C20" s="7">
        <v>15</v>
      </c>
      <c r="D20" s="8">
        <v>1.438077092540073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130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43"/>
    </row>
    <row r="21" spans="1:65">
      <c r="A21" s="28"/>
      <c r="B21" s="17"/>
      <c r="C21" s="7">
        <v>16</v>
      </c>
      <c r="D21" s="8">
        <v>1.470313985884909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130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43"/>
    </row>
    <row r="22" spans="1:65">
      <c r="A22" s="28"/>
      <c r="B22" s="17"/>
      <c r="C22" s="7">
        <v>17</v>
      </c>
      <c r="D22" s="8">
        <v>1.5023815994791252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130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43"/>
    </row>
    <row r="23" spans="1:65">
      <c r="A23" s="28"/>
      <c r="B23" s="17"/>
      <c r="C23" s="7">
        <v>18</v>
      </c>
      <c r="D23" s="8">
        <v>1.4927591494055494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130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43"/>
    </row>
    <row r="24" spans="1:65">
      <c r="A24" s="28"/>
      <c r="B24" s="17"/>
      <c r="C24" s="7">
        <v>19</v>
      </c>
      <c r="D24" s="8">
        <v>1.5134775386027932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130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43"/>
    </row>
    <row r="25" spans="1:65">
      <c r="A25" s="28"/>
      <c r="B25" s="17"/>
      <c r="C25" s="7">
        <v>20</v>
      </c>
      <c r="D25" s="8">
        <v>1.467146888023249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30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43"/>
    </row>
    <row r="26" spans="1:65">
      <c r="A26" s="28"/>
      <c r="B26" s="18" t="s">
        <v>121</v>
      </c>
      <c r="C26" s="10"/>
      <c r="D26" s="21">
        <v>1.4818312897501074</v>
      </c>
      <c r="E26" s="21">
        <v>1.4116666666666664</v>
      </c>
      <c r="F26" s="21">
        <v>1.4332549963524073</v>
      </c>
      <c r="G26" s="21">
        <v>1.4583333333333333</v>
      </c>
      <c r="H26" s="21">
        <v>1.4075</v>
      </c>
      <c r="I26" s="21">
        <v>1.4649999999999999</v>
      </c>
      <c r="J26" s="21">
        <v>1.37</v>
      </c>
      <c r="K26" s="21">
        <v>1.4024999999999999</v>
      </c>
      <c r="L26" s="21">
        <v>1.4541666666666666</v>
      </c>
      <c r="M26" s="21">
        <v>1.4166666666666667</v>
      </c>
      <c r="N26" s="21">
        <v>1.401833333333333</v>
      </c>
      <c r="O26" s="21">
        <v>1.4000000000000001</v>
      </c>
      <c r="P26" s="21">
        <v>1.4358333333333331</v>
      </c>
      <c r="Q26" s="21">
        <v>1.4316666666666666</v>
      </c>
      <c r="R26" s="21">
        <v>1.4083333333333332</v>
      </c>
      <c r="S26" s="21">
        <v>1.4076666666666666</v>
      </c>
      <c r="T26" s="21">
        <v>1.4041666666666666</v>
      </c>
      <c r="U26" s="21">
        <v>1.4366666666666665</v>
      </c>
      <c r="V26" s="21">
        <v>1.4278333333333333</v>
      </c>
      <c r="W26" s="21">
        <v>1.43</v>
      </c>
      <c r="X26" s="21">
        <v>1.4031666666666667</v>
      </c>
      <c r="Y26" s="21">
        <v>1.4541666666666666</v>
      </c>
      <c r="Z26" s="21">
        <v>1.454</v>
      </c>
      <c r="AA26" s="21">
        <v>1.4233333333333331</v>
      </c>
      <c r="AB26" s="21">
        <v>1.3958333333333333</v>
      </c>
      <c r="AC26" s="21">
        <v>1.3513333333333335</v>
      </c>
      <c r="AD26" s="21">
        <v>1.4161666666666666</v>
      </c>
      <c r="AE26" s="21">
        <v>1.39</v>
      </c>
      <c r="AF26" s="21">
        <v>1.3471666666666666</v>
      </c>
      <c r="AG26" s="21">
        <v>1.3233333333333335</v>
      </c>
      <c r="AH26" s="21">
        <v>1.4731666666666667</v>
      </c>
      <c r="AI26" s="21">
        <v>1.3783333333333332</v>
      </c>
      <c r="AJ26" s="21">
        <v>1.4491175391666669</v>
      </c>
      <c r="AK26" s="21">
        <v>1.3928499999999999</v>
      </c>
      <c r="AL26" s="21">
        <v>1.4550000000000001</v>
      </c>
      <c r="AM26" s="21">
        <v>1.3926383333333332</v>
      </c>
      <c r="AN26" s="21">
        <v>1.4184443367164743</v>
      </c>
      <c r="AO26" s="21">
        <v>1.388333333333333</v>
      </c>
      <c r="AP26" s="21">
        <v>1.37</v>
      </c>
      <c r="AQ26" s="21">
        <v>1.4566666666666668</v>
      </c>
      <c r="AR26" s="130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43"/>
    </row>
    <row r="27" spans="1:65">
      <c r="A27" s="28"/>
      <c r="B27" s="3" t="s">
        <v>122</v>
      </c>
      <c r="C27" s="27"/>
      <c r="D27" s="9">
        <v>1.4715574609267774</v>
      </c>
      <c r="E27" s="9">
        <v>1.41</v>
      </c>
      <c r="F27" s="9">
        <v>1.433260163278907</v>
      </c>
      <c r="G27" s="9">
        <v>1.47</v>
      </c>
      <c r="H27" s="9">
        <v>1.4100000000000001</v>
      </c>
      <c r="I27" s="9">
        <v>1.47</v>
      </c>
      <c r="J27" s="9">
        <v>1.3824999999999998</v>
      </c>
      <c r="K27" s="9">
        <v>1.4024999999999999</v>
      </c>
      <c r="L27" s="9">
        <v>1.429</v>
      </c>
      <c r="M27" s="9">
        <v>1.44</v>
      </c>
      <c r="N27" s="9">
        <v>1.3984999999999999</v>
      </c>
      <c r="O27" s="9">
        <v>1.405</v>
      </c>
      <c r="P27" s="9">
        <v>1.4384999999999999</v>
      </c>
      <c r="Q27" s="9">
        <v>1.4350000000000001</v>
      </c>
      <c r="R27" s="9">
        <v>1.4095</v>
      </c>
      <c r="S27" s="9">
        <v>1.4045000000000001</v>
      </c>
      <c r="T27" s="9">
        <v>1.4049999999999998</v>
      </c>
      <c r="U27" s="9">
        <v>1.4449999999999998</v>
      </c>
      <c r="V27" s="9">
        <v>1.4224999999999999</v>
      </c>
      <c r="W27" s="9">
        <v>1.4350000000000001</v>
      </c>
      <c r="X27" s="9">
        <v>1.4079999999999999</v>
      </c>
      <c r="Y27" s="9">
        <v>1.4515</v>
      </c>
      <c r="Z27" s="9">
        <v>1.4575</v>
      </c>
      <c r="AA27" s="9">
        <v>1.4249999999999998</v>
      </c>
      <c r="AB27" s="9">
        <v>1.3995</v>
      </c>
      <c r="AC27" s="9">
        <v>1.3585</v>
      </c>
      <c r="AD27" s="9">
        <v>1.4215</v>
      </c>
      <c r="AE27" s="9">
        <v>1.395</v>
      </c>
      <c r="AF27" s="9">
        <v>1.3479999999999999</v>
      </c>
      <c r="AG27" s="9">
        <v>1.365</v>
      </c>
      <c r="AH27" s="9">
        <v>1.492</v>
      </c>
      <c r="AI27" s="9">
        <v>1.36</v>
      </c>
      <c r="AJ27" s="9">
        <v>1.4425079099999998</v>
      </c>
      <c r="AK27" s="9">
        <v>1.3902000000000001</v>
      </c>
      <c r="AL27" s="9">
        <v>1.4849999999999999</v>
      </c>
      <c r="AM27" s="9">
        <v>1.38839</v>
      </c>
      <c r="AN27" s="9">
        <v>1.4172822444807469</v>
      </c>
      <c r="AO27" s="9">
        <v>1.395</v>
      </c>
      <c r="AP27" s="9">
        <v>1.3650000000000002</v>
      </c>
      <c r="AQ27" s="9">
        <v>1.4540000000000002</v>
      </c>
      <c r="AR27" s="130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3"/>
    </row>
    <row r="28" spans="1:65">
      <c r="A28" s="28"/>
      <c r="B28" s="3" t="s">
        <v>123</v>
      </c>
      <c r="C28" s="27"/>
      <c r="D28" s="22">
        <v>4.30197087924305E-2</v>
      </c>
      <c r="E28" s="22">
        <v>7.5277265270908165E-3</v>
      </c>
      <c r="F28" s="22">
        <v>1.5338001111805513E-2</v>
      </c>
      <c r="G28" s="22">
        <v>3.6009258068817093E-2</v>
      </c>
      <c r="H28" s="22">
        <v>2.6598872156540717E-2</v>
      </c>
      <c r="I28" s="22">
        <v>1.2649110640673476E-2</v>
      </c>
      <c r="J28" s="22">
        <v>2.6832815729997475E-2</v>
      </c>
      <c r="K28" s="22">
        <v>3.1898275815473116E-2</v>
      </c>
      <c r="L28" s="22">
        <v>4.6283546392499604E-2</v>
      </c>
      <c r="M28" s="22">
        <v>4.844240566555981E-2</v>
      </c>
      <c r="N28" s="22">
        <v>2.6813553786595848E-2</v>
      </c>
      <c r="O28" s="22">
        <v>2.6832815729997433E-2</v>
      </c>
      <c r="P28" s="22">
        <v>3.4037724169906983E-2</v>
      </c>
      <c r="Q28" s="22">
        <v>1.1690451944500132E-2</v>
      </c>
      <c r="R28" s="22">
        <v>2.0016659728003223E-2</v>
      </c>
      <c r="S28" s="22">
        <v>1.3735598518691038E-2</v>
      </c>
      <c r="T28" s="22">
        <v>1.4972196454317181E-2</v>
      </c>
      <c r="U28" s="22">
        <v>4.7187568984496997E-2</v>
      </c>
      <c r="V28" s="22">
        <v>1.0323113225508405E-2</v>
      </c>
      <c r="W28" s="22">
        <v>2.2803508501982778E-2</v>
      </c>
      <c r="X28" s="22">
        <v>1.7702165592567043E-2</v>
      </c>
      <c r="Y28" s="22">
        <v>9.8268340103344915E-3</v>
      </c>
      <c r="Z28" s="22">
        <v>1.7099707599839236E-2</v>
      </c>
      <c r="AA28" s="22">
        <v>1.3662601021279476E-2</v>
      </c>
      <c r="AB28" s="22">
        <v>8.6583293230661149E-3</v>
      </c>
      <c r="AC28" s="22">
        <v>1.4389811210251065E-2</v>
      </c>
      <c r="AD28" s="22">
        <v>2.222985979862822E-2</v>
      </c>
      <c r="AE28" s="22">
        <v>2.1908902300206562E-2</v>
      </c>
      <c r="AF28" s="22">
        <v>8.0849654709631916E-3</v>
      </c>
      <c r="AG28" s="22">
        <v>0.13216151734399337</v>
      </c>
      <c r="AH28" s="22">
        <v>3.9219467954915821E-2</v>
      </c>
      <c r="AI28" s="22">
        <v>4.4907311951024861E-2</v>
      </c>
      <c r="AJ28" s="22">
        <v>1.7558463242818373E-2</v>
      </c>
      <c r="AK28" s="22">
        <v>2.2686361541684075E-2</v>
      </c>
      <c r="AL28" s="22">
        <v>6.685805860178709E-2</v>
      </c>
      <c r="AM28" s="22">
        <v>1.9526975614945263E-2</v>
      </c>
      <c r="AN28" s="22">
        <v>1.6927970640864865E-2</v>
      </c>
      <c r="AO28" s="22">
        <v>3.7638632635453979E-2</v>
      </c>
      <c r="AP28" s="22">
        <v>1.6733200530681419E-2</v>
      </c>
      <c r="AQ28" s="22">
        <v>1.0250203250017326E-2</v>
      </c>
      <c r="AR28" s="149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44"/>
    </row>
    <row r="29" spans="1:65">
      <c r="A29" s="28"/>
      <c r="B29" s="3" t="s">
        <v>21</v>
      </c>
      <c r="C29" s="27"/>
      <c r="D29" s="11">
        <v>2.9031448512391207E-2</v>
      </c>
      <c r="E29" s="11">
        <v>5.3325099365460343E-3</v>
      </c>
      <c r="F29" s="11">
        <v>1.0701515885756746E-2</v>
      </c>
      <c r="G29" s="11">
        <v>2.4692062675760292E-2</v>
      </c>
      <c r="H29" s="11">
        <v>1.889795535100584E-2</v>
      </c>
      <c r="I29" s="11">
        <v>8.634205215476776E-3</v>
      </c>
      <c r="J29" s="11">
        <v>1.9585996883209833E-2</v>
      </c>
      <c r="K29" s="11">
        <v>2.2743868674134131E-2</v>
      </c>
      <c r="L29" s="11">
        <v>3.182822674555847E-2</v>
      </c>
      <c r="M29" s="11">
        <v>3.4194639293336333E-2</v>
      </c>
      <c r="N29" s="11">
        <v>1.912749051475153E-2</v>
      </c>
      <c r="O29" s="11">
        <v>1.9166296949998166E-2</v>
      </c>
      <c r="P29" s="11">
        <v>2.3705901917520828E-2</v>
      </c>
      <c r="Q29" s="11">
        <v>8.1656241754366459E-3</v>
      </c>
      <c r="R29" s="11">
        <v>1.4213012824617675E-2</v>
      </c>
      <c r="S29" s="11">
        <v>9.7577067383549879E-3</v>
      </c>
      <c r="T29" s="11">
        <v>1.0662691836902445E-2</v>
      </c>
      <c r="U29" s="11">
        <v>3.2845175627260095E-2</v>
      </c>
      <c r="V29" s="11">
        <v>7.2299147137913425E-3</v>
      </c>
      <c r="W29" s="11">
        <v>1.5946509441945998E-2</v>
      </c>
      <c r="X29" s="11">
        <v>1.2615868102554016E-2</v>
      </c>
      <c r="Y29" s="11">
        <v>6.7577082019492207E-3</v>
      </c>
      <c r="Z29" s="11">
        <v>1.1760459147069626E-2</v>
      </c>
      <c r="AA29" s="11">
        <v>9.5990171109691883E-3</v>
      </c>
      <c r="AB29" s="11">
        <v>6.2029822015996052E-3</v>
      </c>
      <c r="AC29" s="11">
        <v>1.0648602276949479E-2</v>
      </c>
      <c r="AD29" s="11">
        <v>1.5697205930536581E-2</v>
      </c>
      <c r="AE29" s="11">
        <v>1.5761800215975945E-2</v>
      </c>
      <c r="AF29" s="11">
        <v>6.001458966445522E-3</v>
      </c>
      <c r="AG29" s="11">
        <v>9.987016423979346E-2</v>
      </c>
      <c r="AH29" s="11">
        <v>2.6622559987498011E-2</v>
      </c>
      <c r="AI29" s="11">
        <v>3.2580879287321549E-2</v>
      </c>
      <c r="AJ29" s="11">
        <v>1.2116659117186302E-2</v>
      </c>
      <c r="AK29" s="11">
        <v>1.6287727710581956E-2</v>
      </c>
      <c r="AL29" s="11">
        <v>4.5950555740059851E-2</v>
      </c>
      <c r="AM29" s="11">
        <v>1.4021569812893703E-2</v>
      </c>
      <c r="AN29" s="11">
        <v>1.1934180427588053E-2</v>
      </c>
      <c r="AO29" s="11">
        <v>2.7110659761431444E-2</v>
      </c>
      <c r="AP29" s="11">
        <v>1.2214014985898846E-2</v>
      </c>
      <c r="AQ29" s="11">
        <v>7.0367528032155551E-3</v>
      </c>
      <c r="AR29" s="130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43"/>
    </row>
    <row r="30" spans="1:65">
      <c r="A30" s="28"/>
      <c r="B30" s="3" t="s">
        <v>124</v>
      </c>
      <c r="C30" s="27"/>
      <c r="D30" s="11">
        <v>4.7158388100467352E-2</v>
      </c>
      <c r="E30" s="11">
        <v>-2.4244990459657556E-3</v>
      </c>
      <c r="F30" s="11">
        <v>1.2831219112957815E-2</v>
      </c>
      <c r="G30" s="11">
        <v>3.0553203464911638E-2</v>
      </c>
      <c r="H30" s="11">
        <v>-5.3689367701510449E-3</v>
      </c>
      <c r="I30" s="11">
        <v>3.5264303823608234E-2</v>
      </c>
      <c r="J30" s="11">
        <v>-3.1868876287820092E-2</v>
      </c>
      <c r="K30" s="11">
        <v>-8.9022620391736584E-3</v>
      </c>
      <c r="L30" s="11">
        <v>2.7608765740726238E-2</v>
      </c>
      <c r="M30" s="11">
        <v>1.108826223056969E-3</v>
      </c>
      <c r="N30" s="11">
        <v>-9.3733720750434069E-3</v>
      </c>
      <c r="O30" s="11">
        <v>-1.0668924673684743E-2</v>
      </c>
      <c r="P30" s="11">
        <v>1.4653239754309988E-2</v>
      </c>
      <c r="Q30" s="11">
        <v>1.1708802030124588E-2</v>
      </c>
      <c r="R30" s="11">
        <v>-4.7800492253139426E-3</v>
      </c>
      <c r="S30" s="11">
        <v>-5.25115926118358E-3</v>
      </c>
      <c r="T30" s="11">
        <v>-7.7244869494994539E-3</v>
      </c>
      <c r="U30" s="11">
        <v>1.5242127299147201E-2</v>
      </c>
      <c r="V30" s="11">
        <v>8.9999193238741171E-3</v>
      </c>
      <c r="W30" s="11">
        <v>1.0531026940450383E-2</v>
      </c>
      <c r="X30" s="11">
        <v>-8.43115200330391E-3</v>
      </c>
      <c r="Y30" s="11">
        <v>2.7608765740726238E-2</v>
      </c>
      <c r="Z30" s="11">
        <v>2.7490988231758662E-2</v>
      </c>
      <c r="AA30" s="11">
        <v>5.819926581753565E-3</v>
      </c>
      <c r="AB30" s="11">
        <v>-1.3613362397870366E-2</v>
      </c>
      <c r="AC30" s="11">
        <v>-4.5059957292170938E-2</v>
      </c>
      <c r="AD30" s="11">
        <v>7.5549369615468542E-4</v>
      </c>
      <c r="AE30" s="11">
        <v>-1.773557521172997E-2</v>
      </c>
      <c r="AF30" s="11">
        <v>-4.800439501635656E-2</v>
      </c>
      <c r="AG30" s="11">
        <v>-6.4846578798697263E-2</v>
      </c>
      <c r="AH30" s="11">
        <v>4.1035401763011903E-2</v>
      </c>
      <c r="AI30" s="11">
        <v>-2.5980000839449291E-2</v>
      </c>
      <c r="AJ30" s="11">
        <v>2.4040723784273021E-2</v>
      </c>
      <c r="AK30" s="11">
        <v>-1.5721579808387176E-2</v>
      </c>
      <c r="AL30" s="11">
        <v>2.8197653285563229E-2</v>
      </c>
      <c r="AM30" s="11">
        <v>-1.5871157244775835E-2</v>
      </c>
      <c r="AN30" s="11">
        <v>2.3650435244511048E-3</v>
      </c>
      <c r="AO30" s="11">
        <v>-1.8913350301404397E-2</v>
      </c>
      <c r="AP30" s="11">
        <v>-3.1868876287820092E-2</v>
      </c>
      <c r="AQ30" s="11">
        <v>2.9375428375237433E-2</v>
      </c>
      <c r="AR30" s="130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43"/>
    </row>
    <row r="31" spans="1:65">
      <c r="A31" s="28"/>
      <c r="B31" s="38" t="s">
        <v>125</v>
      </c>
      <c r="C31" s="39"/>
      <c r="D31" s="37" t="s">
        <v>126</v>
      </c>
      <c r="E31" s="37">
        <v>0</v>
      </c>
      <c r="F31" s="37">
        <v>0.67</v>
      </c>
      <c r="G31" s="37">
        <v>1.46</v>
      </c>
      <c r="H31" s="37">
        <v>0.13</v>
      </c>
      <c r="I31" s="37">
        <v>1.67</v>
      </c>
      <c r="J31" s="37">
        <v>1.3</v>
      </c>
      <c r="K31" s="37">
        <v>0.28999999999999998</v>
      </c>
      <c r="L31" s="37">
        <v>1.33</v>
      </c>
      <c r="M31" s="37">
        <v>0.16</v>
      </c>
      <c r="N31" s="37">
        <v>0.31</v>
      </c>
      <c r="O31" s="37">
        <v>0.36</v>
      </c>
      <c r="P31" s="37">
        <v>0.75</v>
      </c>
      <c r="Q31" s="37">
        <v>0.62</v>
      </c>
      <c r="R31" s="37">
        <v>0.1</v>
      </c>
      <c r="S31" s="37">
        <v>0.12</v>
      </c>
      <c r="T31" s="37">
        <v>0.23</v>
      </c>
      <c r="U31" s="37">
        <v>0.78</v>
      </c>
      <c r="V31" s="37">
        <v>0.5</v>
      </c>
      <c r="W31" s="37">
        <v>0.56999999999999995</v>
      </c>
      <c r="X31" s="37">
        <v>0.27</v>
      </c>
      <c r="Y31" s="37">
        <v>1.33</v>
      </c>
      <c r="Z31" s="37">
        <v>1.32</v>
      </c>
      <c r="AA31" s="37">
        <v>0.36</v>
      </c>
      <c r="AB31" s="37">
        <v>0.49</v>
      </c>
      <c r="AC31" s="37">
        <v>1.88</v>
      </c>
      <c r="AD31" s="37">
        <v>0.14000000000000001</v>
      </c>
      <c r="AE31" s="37">
        <v>0.68</v>
      </c>
      <c r="AF31" s="37">
        <v>2.0099999999999998</v>
      </c>
      <c r="AG31" s="37">
        <v>2.76</v>
      </c>
      <c r="AH31" s="37">
        <v>1.92</v>
      </c>
      <c r="AI31" s="37">
        <v>1.04</v>
      </c>
      <c r="AJ31" s="37">
        <v>1.17</v>
      </c>
      <c r="AK31" s="37">
        <v>0.59</v>
      </c>
      <c r="AL31" s="37">
        <v>1.35</v>
      </c>
      <c r="AM31" s="37">
        <v>0.59</v>
      </c>
      <c r="AN31" s="37">
        <v>0.21</v>
      </c>
      <c r="AO31" s="37">
        <v>0.73</v>
      </c>
      <c r="AP31" s="37">
        <v>1.3</v>
      </c>
      <c r="AQ31" s="37">
        <v>1.41</v>
      </c>
      <c r="AR31" s="130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43"/>
    </row>
    <row r="32" spans="1:65">
      <c r="B32" s="2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BM32" s="43"/>
    </row>
    <row r="33" spans="65:65">
      <c r="BM33" s="43"/>
    </row>
    <row r="34" spans="65:65">
      <c r="BM34" s="43"/>
    </row>
    <row r="35" spans="65:65">
      <c r="BM35" s="43"/>
    </row>
    <row r="36" spans="65:65">
      <c r="BM36" s="43"/>
    </row>
    <row r="37" spans="65:65">
      <c r="BM37" s="43"/>
    </row>
    <row r="38" spans="65:65">
      <c r="BM38" s="43"/>
    </row>
    <row r="39" spans="65:65">
      <c r="BM39" s="43"/>
    </row>
    <row r="40" spans="65:65">
      <c r="BM40" s="43"/>
    </row>
    <row r="41" spans="65:65">
      <c r="BM41" s="43"/>
    </row>
    <row r="42" spans="65:65">
      <c r="BM42" s="43"/>
    </row>
    <row r="43" spans="65:65">
      <c r="BM43" s="43"/>
    </row>
    <row r="44" spans="65:65">
      <c r="BM44" s="43"/>
    </row>
    <row r="45" spans="65:65">
      <c r="BM45" s="43"/>
    </row>
    <row r="46" spans="65:65">
      <c r="BM46" s="43"/>
    </row>
    <row r="47" spans="65:65">
      <c r="BM47" s="43"/>
    </row>
    <row r="48" spans="65:65">
      <c r="BM48" s="43"/>
    </row>
    <row r="49" spans="65:65">
      <c r="BM49" s="43"/>
    </row>
    <row r="50" spans="65:65">
      <c r="BM50" s="43"/>
    </row>
    <row r="51" spans="65:65">
      <c r="BM51" s="43"/>
    </row>
    <row r="52" spans="65:65">
      <c r="BM52" s="43"/>
    </row>
    <row r="53" spans="65:65">
      <c r="BM53" s="43"/>
    </row>
    <row r="54" spans="65:65">
      <c r="BM54" s="43"/>
    </row>
    <row r="55" spans="65:65">
      <c r="BM55" s="43"/>
    </row>
    <row r="56" spans="65:65">
      <c r="BM56" s="43"/>
    </row>
    <row r="57" spans="65:65">
      <c r="BM57" s="43"/>
    </row>
    <row r="58" spans="65:65">
      <c r="BM58" s="43"/>
    </row>
    <row r="59" spans="65:65">
      <c r="BM59" s="43"/>
    </row>
    <row r="60" spans="65:65">
      <c r="BM60" s="43"/>
    </row>
    <row r="61" spans="65:65">
      <c r="BM61" s="43"/>
    </row>
    <row r="62" spans="65:65">
      <c r="BM62" s="43"/>
    </row>
    <row r="63" spans="65:65">
      <c r="BM63" s="43"/>
    </row>
    <row r="64" spans="65:65">
      <c r="BM64" s="43"/>
    </row>
    <row r="65" spans="65:65">
      <c r="BM65" s="43"/>
    </row>
    <row r="66" spans="65:65">
      <c r="BM66" s="43"/>
    </row>
    <row r="67" spans="65:65">
      <c r="BM67" s="44"/>
    </row>
    <row r="68" spans="65:65">
      <c r="BM68" s="45"/>
    </row>
    <row r="69" spans="65:65">
      <c r="BM69" s="45"/>
    </row>
    <row r="70" spans="65:65">
      <c r="BM70" s="45"/>
    </row>
    <row r="71" spans="65:65">
      <c r="BM71" s="45"/>
    </row>
    <row r="72" spans="65:65">
      <c r="BM72" s="45"/>
    </row>
    <row r="73" spans="65:65">
      <c r="BM73" s="45"/>
    </row>
    <row r="74" spans="65:65">
      <c r="BM74" s="45"/>
    </row>
    <row r="75" spans="65:65">
      <c r="BM75" s="45"/>
    </row>
    <row r="76" spans="65:65">
      <c r="BM76" s="45"/>
    </row>
    <row r="77" spans="65:65">
      <c r="BM77" s="45"/>
    </row>
    <row r="78" spans="65:65">
      <c r="BM78" s="45"/>
    </row>
    <row r="79" spans="65:65">
      <c r="BM79" s="45"/>
    </row>
    <row r="80" spans="65:65">
      <c r="BM80" s="45"/>
    </row>
    <row r="81" spans="65:65">
      <c r="BM81" s="45"/>
    </row>
    <row r="82" spans="65:65">
      <c r="BM82" s="45"/>
    </row>
    <row r="83" spans="65:65">
      <c r="BM83" s="45"/>
    </row>
    <row r="84" spans="65:65">
      <c r="BM84" s="45"/>
    </row>
    <row r="85" spans="65:65">
      <c r="BM85" s="45"/>
    </row>
    <row r="86" spans="65:65">
      <c r="BM86" s="45"/>
    </row>
    <row r="87" spans="65:65">
      <c r="BM87" s="45"/>
    </row>
    <row r="88" spans="65:65">
      <c r="BM88" s="45"/>
    </row>
    <row r="89" spans="65:65">
      <c r="BM89" s="45"/>
    </row>
    <row r="90" spans="65:65">
      <c r="BM90" s="45"/>
    </row>
    <row r="91" spans="65:65">
      <c r="BM91" s="45"/>
    </row>
    <row r="92" spans="65:65">
      <c r="BM92" s="45"/>
    </row>
    <row r="93" spans="65:65">
      <c r="BM93" s="45"/>
    </row>
    <row r="94" spans="65:65">
      <c r="BM94" s="45"/>
    </row>
    <row r="95" spans="65:65">
      <c r="BM95" s="45"/>
    </row>
    <row r="96" spans="65:65">
      <c r="BM96" s="45"/>
    </row>
    <row r="97" spans="65:65">
      <c r="BM97" s="45"/>
    </row>
    <row r="98" spans="65:65">
      <c r="BM98" s="45"/>
    </row>
    <row r="99" spans="65:65">
      <c r="BM99" s="45"/>
    </row>
    <row r="100" spans="65:65">
      <c r="BM100" s="45"/>
    </row>
    <row r="101" spans="65:65">
      <c r="BM101" s="45"/>
    </row>
  </sheetData>
  <dataConsolidate/>
  <conditionalFormatting sqref="B6:C25 E6:AQ25">
    <cfRule type="expression" dxfId="2" priority="3">
      <formula>AND($B6&lt;&gt;$B5,NOT(ISBLANK(INDIRECT(Anlyt_LabRefThisCol))))</formula>
    </cfRule>
  </conditionalFormatting>
  <conditionalFormatting sqref="C2:AQ31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Uncertainty &amp; Tolerance Limits</vt:lpstr>
      <vt:lpstr>Performance Gates</vt:lpstr>
      <vt:lpstr>Abbreviations</vt:lpstr>
      <vt:lpstr>Laboratory List</vt:lpstr>
      <vt:lpstr>Homogeneity</vt:lpstr>
      <vt:lpstr>Fire Assay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2025-12-14T23:47:48Z</dcterms:modified>
</cp:coreProperties>
</file>