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sers\CRS\SAR Testing\Repeat Batch\"/>
    </mc:Choice>
  </mc:AlternateContent>
  <xr:revisionPtr revIDLastSave="0" documentId="8_{FD5D3103-426E-4780-AE1C-4AEA4D54FC64}" xr6:coauthVersionLast="47" xr6:coauthVersionMax="47" xr10:uidLastSave="{00000000-0000-0000-0000-000000000000}"/>
  <bookViews>
    <workbookView xWindow="2868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4-Acid" sheetId="47897" r:id="rId8"/>
    <sheet name="IRC" sheetId="47898" r:id="rId9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/>
  <c r="J19" i="47895" l="1"/>
  <c r="J15" i="47895"/>
  <c r="J13" i="47895"/>
  <c r="J12" i="47895"/>
  <c r="J14" i="47895"/>
  <c r="J11" i="47895"/>
  <c r="J21" i="47895"/>
  <c r="J17" i="47895"/>
  <c r="J20" i="47895"/>
  <c r="J16" i="47895"/>
  <c r="J18" i="47895"/>
  <c r="J7" i="47895"/>
  <c r="J4" i="47895"/>
  <c r="J3" i="47895"/>
  <c r="J24" i="47895" s="1"/>
  <c r="J6" i="47895"/>
  <c r="J22" i="47895"/>
  <c r="J10" i="47895"/>
  <c r="J9" i="47895"/>
  <c r="J8" i="47895"/>
  <c r="J23" i="47895"/>
  <c r="J25" i="47895" l="1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5D6BB4A-47F1-4832-97DE-359914BCB5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 shapeId="0" xr:uid="{788D58C2-0B46-4A8D-AA7B-8C7CD5AF81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CB79BDC-198C-4B53-B17B-875751E96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9" authorId="0" shapeId="0" xr:uid="{3A4C1021-7C1E-45B3-B951-CDBABF746B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" authorId="0" shapeId="0" xr:uid="{5999EE72-DDBF-45F9-BA6D-A0D3247D4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" authorId="0" shapeId="0" xr:uid="{72B5BCE8-D3F3-4706-8DD5-78F4E7492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9" authorId="0" shapeId="0" xr:uid="{03837E19-EF30-4FCB-A560-958B3B885C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<sst xmlns="http://schemas.openxmlformats.org/spreadsheetml/2006/main" count="456" uniqueCount="151">
  <si>
    <t>Cu</t>
  </si>
  <si>
    <t>wt.%</t>
  </si>
  <si>
    <t>Constituent</t>
  </si>
  <si>
    <t>ppm</t>
  </si>
  <si>
    <t>Ag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</si>
  <si>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</si>
  <si>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</si>
  <si>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</si>
  <si>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</si>
  <si>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</si>
  <si>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</si>
  <si>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</si>
  <si>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</si>
  <si>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</si>
  <si>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</si>
  <si>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</si>
  <si>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</si>
  <si>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</si>
  <si>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</si>
  <si>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</si>
  <si>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</si>
  <si>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</si>
  <si>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</si>
  <si>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</si>
  <si>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</si>
  <si>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</si>
  <si>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</si>
  <si>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</si>
  <si>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</si>
  <si>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</si>
  <si>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</si>
  <si>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</si>
  <si>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</si>
  <si>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</si>
  <si>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</si>
  <si>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</si>
  <si>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Au</t>
  </si>
  <si>
    <t>IRC</t>
  </si>
  <si>
    <t>&lt; 5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</si>
  <si>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</si>
  <si>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</si>
  <si>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</si>
  <si>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</si>
  <si>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</si>
  <si>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</si>
  <si>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</si>
  <si>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</si>
  <si>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</si>
  <si>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</si>
  <si>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</si>
  <si>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</si>
  <si>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</si>
  <si>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</si>
  <si>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</si>
  <si>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</si>
  <si>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</si>
  <si>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</si>
  <si>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</si>
  <si>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</si>
  <si>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</si>
  <si>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</si>
  <si>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</si>
  <si>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</si>
  <si>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</si>
  <si>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Infrared Combustion</t>
  </si>
  <si>
    <t>C, wt.%</t>
  </si>
  <si>
    <t>4-Acid Digestion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</si>
  <si>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</si>
  <si>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</si>
  <si>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</si>
  <si>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</si>
  <si>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</si>
  <si>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</si>
  <si>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</si>
  <si>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</si>
  <si>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</si>
  <si>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ACTAn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</si>
  <si>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</si>
  <si>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</si>
  <si>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</si>
  <si>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</si>
  <si>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</si>
  <si>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</si>
  <si>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</si>
  <si>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</si>
  <si>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(ppb)</t>
  </si>
  <si>
    <t>Upscaled
Value (ppb)</t>
  </si>
  <si>
    <t>Pb Fire Assay</t>
  </si>
  <si>
    <t>Au, ppb</t>
  </si>
  <si>
    <t>Ag, ppm</t>
  </si>
  <si>
    <t>Cu, ppm</t>
  </si>
  <si>
    <t>S, wt.%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</si>
  <si>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</si>
  <si>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</si>
  <si>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</si>
  <si>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</si>
  <si>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</si>
  <si>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</si>
  <si>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</si>
  <si>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</si>
  <si>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</si>
  <si>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</si>
  <si>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</si>
  <si>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</si>
  <si>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</si>
  <si>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</si>
  <si>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</si>
  <si>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</si>
  <si>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</si>
  <si>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</si>
  <si>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</si>
  <si>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</si>
  <si>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</si>
  <si>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</si>
  <si>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</si>
  <si>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</si>
  <si>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</si>
  <si>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4-acid (HF-HNO3-HClO4-HCl) digestion with inductively coupled plasma mass spectroscopy</t>
  </si>
  <si>
    <t>4-acid (HF-HNO3-HClO4-HCl) digestion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</si>
  <si>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</si>
  <si>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</si>
  <si>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</si>
  <si>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</si>
  <si>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ALS, Lima, Peru</t>
  </si>
  <si>
    <t>Bureau Veritas Geoanalytical, Adelaide, SA, Australia</t>
  </si>
  <si>
    <t>Bureau Veritas Geoanalytical, Perth, WA, Australia</t>
  </si>
  <si>
    <t>CERTIMIN, Lima, Peru</t>
  </si>
  <si>
    <t>Intertek Testing Services Philippines, Cupang, Muntinlupa, Philippines</t>
  </si>
  <si>
    <t>SGS del Peru, Lima, Peru</t>
  </si>
  <si>
    <t>Au, Gold (ppb)</t>
  </si>
  <si>
    <t>Ag, Silver (ppm)</t>
  </si>
  <si>
    <t>Cu, Copper (ppm)</t>
  </si>
  <si>
    <t>S, Sulphur (wt.%)</t>
  </si>
  <si>
    <t>C, Carbon (wt.%)</t>
  </si>
  <si>
    <t>Umpire Labs (dry sample basis)</t>
  </si>
  <si>
    <t>Analytical results for Au in OREAS 909 (Certified Value 78.9 ppb)</t>
  </si>
  <si>
    <t>Analytical results for Pd in OREAS 909 (Indicative Value &lt; 5 ppb)</t>
  </si>
  <si>
    <t>Analytical results for Pt in OREAS 909 (Indicative Value &lt; 5 ppb)</t>
  </si>
  <si>
    <t>Analytical results for Ag in OREAS 909 (Certified Value 6.21 ppm)</t>
  </si>
  <si>
    <t>Analytical results for Cu in OREAS 909 (Certified Value 8472 ppm)</t>
  </si>
  <si>
    <t>Analytical results for S in OREAS 909 (Certified Value 0.694 wt.%)</t>
  </si>
  <si>
    <t>Analytical results for C in OREAS 909 (Certified Value 2.92 wt.%)</t>
  </si>
  <si>
    <t/>
  </si>
  <si>
    <t>Table 5. Participating Laboratory List used for OREAS 909</t>
  </si>
  <si>
    <t>Table 4. Abbreviations used for OREAS 909</t>
  </si>
  <si>
    <t>Table 3. Certified Values and Performance Gates for OREAS 909</t>
  </si>
  <si>
    <t>Table 2. Indicative Values for OREAS 909</t>
  </si>
  <si>
    <t>Table 1. Certified Values, Expanded Uncertainty and Tolerance Limits for OREAS 909</t>
  </si>
  <si>
    <t>SI unit equivalents: ppb (parts per billion; 1 x 10-⁹) ≡ µg/kg; ppm (parts per million; 1 x 10-⁶) ≡ mg/kg; wt.% (weight per cent) ≡ % (mass fraction)</t>
  </si>
  <si>
    <t>SI unit equivalents: ppb (parts per billion; 1 x 10-⁹) ≡ µg/kg</t>
  </si>
  <si>
    <t>ORE - Lab-Upscaled RSD Results for CRM: OX_Cu_L6 (Execution: 2)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</si>
</sst>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&quot;g&quot;"/>
    <numFmt numFmtId="167" formatCode="0.0&quot;g&quot;"/>
    <numFmt numFmtId="168" formatCode="0.00000"/>
    <numFmt numFmtId="169" formatCode="0.000%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10"/>
      <color rgb="FF0070C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0" fontId="6" fillId="31" borderId="40" xfId="0" applyFont="1" applyFill="1" applyBorder="1" applyAlignment="1">
      <alignment horizontal="center" vertical="center"/>
    </xf>
    <xf numFmtId="0" fontId="4" fillId="31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1" borderId="37" xfId="0" applyFill="1" applyBorder="1"/>
    <xf numFmtId="0" fontId="0" fillId="31" borderId="30" xfId="0" applyFill="1" applyBorder="1"/>
    <xf numFmtId="0" fontId="39" fillId="31" borderId="36" xfId="0" applyFont="1" applyFill="1" applyBorder="1"/>
    <xf numFmtId="0" fontId="7" fillId="31" borderId="40" xfId="0" applyFont="1" applyFill="1" applyBorder="1"/>
    <xf numFmtId="0" fontId="7" fillId="31" borderId="36" xfId="0" applyFont="1" applyFill="1" applyBorder="1"/>
    <xf numFmtId="0" fontId="6" fillId="33" borderId="36" xfId="0" applyFont="1" applyFill="1" applyBorder="1" applyAlignment="1">
      <alignment horizontal="center"/>
    </xf>
    <xf numFmtId="0" fontId="7" fillId="31" borderId="40" xfId="0" quotePrefix="1" applyFont="1" applyFill="1" applyBorder="1"/>
    <xf numFmtId="0" fontId="6" fillId="32" borderId="36" xfId="0" applyFont="1" applyFill="1" applyBorder="1" applyAlignment="1">
      <alignment horizontal="center"/>
    </xf>
    <xf numFmtId="0" fontId="0" fillId="31" borderId="14" xfId="0" applyFill="1" applyBorder="1"/>
    <xf numFmtId="0" fontId="0" fillId="31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1" borderId="12" xfId="0" applyNumberFormat="1" applyFont="1" applyFill="1" applyBorder="1" applyAlignment="1">
      <alignment horizontal="center" vertical="center" wrapText="1"/>
    </xf>
    <xf numFmtId="0" fontId="4" fillId="27" borderId="47" xfId="0" applyFont="1" applyFill="1" applyBorder="1" applyAlignment="1">
      <alignment vertical="center" wrapText="1"/>
    </xf>
    <xf numFmtId="0" fontId="6" fillId="31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1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1" borderId="49" xfId="0" applyNumberFormat="1" applyFont="1" applyFill="1" applyBorder="1" applyAlignment="1">
      <alignment horizontal="center" vertical="center"/>
    </xf>
    <xf numFmtId="164" fontId="4" fillId="31" borderId="50" xfId="0" applyNumberFormat="1" applyFont="1" applyFill="1" applyBorder="1" applyAlignment="1">
      <alignment horizontal="center" vertical="center"/>
    </xf>
    <xf numFmtId="164" fontId="4" fillId="31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5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5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5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5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69" fontId="3" fillId="35" borderId="0" xfId="48" applyNumberFormat="1" applyFont="1" applyFill="1" applyBorder="1" applyAlignment="1">
      <alignment vertical="center"/>
    </xf>
    <xf numFmtId="169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9" fillId="36" borderId="54" xfId="53" applyFont="1" applyFill="1" applyBorder="1" applyAlignment="1">
      <alignment horizontal="right" vertical="center" wrapText="1"/>
    </xf>
    <xf numFmtId="2" fontId="4" fillId="33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5" xfId="0" applyFont="1" applyFill="1" applyBorder="1" applyAlignment="1">
      <alignment vertical="center" wrapText="1"/>
    </xf>
    <xf numFmtId="164" fontId="4" fillId="34" borderId="44" xfId="0" applyNumberFormat="1" applyFont="1" applyFill="1" applyBorder="1" applyAlignment="1">
      <alignment horizontal="center" vertical="center"/>
    </xf>
    <xf numFmtId="164" fontId="4" fillId="31" borderId="56" xfId="0" applyNumberFormat="1" applyFont="1" applyFill="1" applyBorder="1" applyAlignment="1">
      <alignment horizontal="center" vertical="center"/>
    </xf>
    <xf numFmtId="164" fontId="4" fillId="31" borderId="44" xfId="0" applyNumberFormat="1" applyFont="1" applyFill="1" applyBorder="1" applyAlignment="1">
      <alignment horizontal="center" vertical="center"/>
    </xf>
    <xf numFmtId="0" fontId="6" fillId="31" borderId="46" xfId="0" applyFont="1" applyFill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6" fillId="30" borderId="49" xfId="0" applyNumberFormat="1" applyFont="1" applyFill="1" applyBorder="1" applyAlignment="1">
      <alignment horizontal="left" vertical="center"/>
    </xf>
    <xf numFmtId="1" fontId="43" fillId="30" borderId="18" xfId="0" applyNumberFormat="1" applyFont="1" applyFill="1" applyBorder="1" applyAlignment="1">
      <alignment vertical="center"/>
    </xf>
    <xf numFmtId="1" fontId="43" fillId="30" borderId="50" xfId="0" applyNumberFormat="1" applyFont="1" applyFill="1" applyBorder="1" applyAlignment="1">
      <alignment vertical="center"/>
    </xf>
    <xf numFmtId="0" fontId="37" fillId="31" borderId="10" xfId="44" applyFont="1" applyFill="1" applyBorder="1" applyAlignment="1">
      <alignment horizontal="center" vertical="center"/>
    </xf>
    <xf numFmtId="0" fontId="37" fillId="31" borderId="40" xfId="44" applyFont="1" applyFill="1" applyBorder="1" applyAlignment="1">
      <alignment horizontal="center" vertical="center"/>
    </xf>
    <xf numFmtId="0" fontId="37" fillId="31" borderId="36" xfId="44" applyFont="1" applyFill="1" applyBorder="1" applyAlignment="1">
      <alignment horizontal="center" vertical="center"/>
    </xf>
    <xf numFmtId="165" fontId="6" fillId="30" borderId="16" xfId="0" applyNumberFormat="1" applyFont="1" applyFill="1" applyBorder="1" applyAlignment="1">
      <alignment horizontal="left" vertical="center"/>
    </xf>
    <xf numFmtId="0" fontId="6" fillId="30" borderId="16" xfId="0" applyFont="1" applyFill="1" applyBorder="1" applyAlignment="1">
      <alignment horizontal="left" vertical="center"/>
    </xf>
    <xf numFmtId="2" fontId="6" fillId="30" borderId="18" xfId="0" applyNumberFormat="1" applyFont="1" applyFill="1" applyBorder="1" applyAlignment="1">
      <alignment horizontal="center" vertical="center"/>
    </xf>
    <xf numFmtId="2" fontId="6" fillId="30" borderId="19" xfId="0" applyNumberFormat="1" applyFont="1" applyFill="1" applyBorder="1" applyAlignment="1">
      <alignment horizontal="center" vertical="center"/>
    </xf>
    <xf numFmtId="2" fontId="6" fillId="30" borderId="17" xfId="0" applyNumberFormat="1" applyFont="1" applyFill="1" applyBorder="1" applyAlignment="1">
      <alignment horizontal="center" vertical="center"/>
    </xf>
    <xf numFmtId="0" fontId="6" fillId="30" borderId="49" xfId="0" applyFont="1" applyFill="1" applyBorder="1" applyAlignment="1">
      <alignment horizontal="left" vertical="center"/>
    </xf>
    <xf numFmtId="1" fontId="6" fillId="30" borderId="19" xfId="0" applyNumberFormat="1" applyFont="1" applyFill="1" applyBorder="1" applyAlignment="1">
      <alignment vertical="center"/>
    </xf>
    <xf numFmtId="1" fontId="6" fillId="30" borderId="17" xfId="0" applyNumberFormat="1" applyFont="1" applyFill="1" applyBorder="1" applyAlignment="1">
      <alignment vertical="center"/>
    </xf>
    <xf numFmtId="0" fontId="52" fillId="0" borderId="36" xfId="46" applyFont="1" applyFill="1" applyBorder="1" applyAlignment="1">
      <alignment vertical="center"/>
    </xf>
    <xf numFmtId="10" fontId="6" fillId="30" borderId="19" xfId="43" applyNumberFormat="1" applyFont="1" applyFill="1" applyBorder="1" applyAlignment="1">
      <alignment horizontal="center" vertical="center"/>
    </xf>
    <xf numFmtId="164" fontId="6" fillId="30" borderId="19" xfId="0" applyNumberFormat="1" applyFont="1" applyFill="1" applyBorder="1" applyAlignment="1">
      <alignment horizontal="center" vertical="center"/>
    </xf>
    <xf numFmtId="2" fontId="6" fillId="30" borderId="19" xfId="44" applyNumberFormat="1" applyFont="1" applyFill="1" applyBorder="1" applyAlignment="1">
      <alignment horizontal="center" vertical="center"/>
    </xf>
    <xf numFmtId="164" fontId="6" fillId="30" borderId="19" xfId="44" applyNumberFormat="1" applyFont="1" applyFill="1" applyBorder="1" applyAlignment="1">
      <alignment horizontal="center" vertical="center"/>
    </xf>
    <xf numFmtId="164" fontId="6" fillId="30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9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49" xfId="0" applyNumberFormat="1" applyFont="1" applyFill="1" applyBorder="1" applyAlignment="1">
      <alignment horizontal="left" vertical="center" indent="1"/>
    </xf>
    <xf numFmtId="2" fontId="51" fillId="29" borderId="18" xfId="0" applyNumberFormat="1" applyFont="1" applyFill="1" applyBorder="1" applyAlignment="1">
      <alignment horizontal="center" vertical="center"/>
    </xf>
    <xf numFmtId="164" fontId="51" fillId="29" borderId="18" xfId="0" applyNumberFormat="1" applyFont="1" applyFill="1" applyBorder="1" applyAlignment="1">
      <alignment horizontal="center" vertical="center"/>
    </xf>
    <xf numFmtId="1" fontId="51" fillId="29" borderId="50" xfId="0" applyNumberFormat="1" applyFont="1" applyFill="1" applyBorder="1" applyAlignment="1">
      <alignment horizontal="center" vertical="center"/>
    </xf>
    <xf numFmtId="10" fontId="6" fillId="30" borderId="18" xfId="43" applyNumberFormat="1" applyFont="1" applyFill="1" applyBorder="1" applyAlignment="1">
      <alignment horizontal="center" vertical="center"/>
    </xf>
    <xf numFmtId="0" fontId="52" fillId="0" borderId="16" xfId="46" applyFont="1" applyFill="1" applyBorder="1" applyAlignment="1">
      <alignment vertical="center"/>
    </xf>
    <xf numFmtId="2" fontId="37" fillId="0" borderId="12" xfId="44" applyNumberFormat="1" applyFont="1" applyBorder="1" applyAlignment="1">
      <alignment horizontal="center" vertical="center"/>
    </xf>
    <xf numFmtId="164" fontId="6" fillId="30" borderId="18" xfId="0" applyNumberFormat="1" applyFont="1" applyFill="1" applyBorder="1" applyAlignment="1">
      <alignment horizontal="center" vertical="center"/>
    </xf>
    <xf numFmtId="2" fontId="6" fillId="30" borderId="18" xfId="44" applyNumberFormat="1" applyFont="1" applyFill="1" applyBorder="1" applyAlignment="1">
      <alignment horizontal="center" vertical="center"/>
    </xf>
    <xf numFmtId="164" fontId="6" fillId="30" borderId="18" xfId="44" applyNumberFormat="1" applyFont="1" applyFill="1" applyBorder="1" applyAlignment="1">
      <alignment horizontal="center" vertical="center"/>
    </xf>
    <xf numFmtId="164" fontId="6" fillId="30" borderId="50" xfId="44" applyNumberFormat="1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3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3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2" fontId="6" fillId="30" borderId="41" xfId="0" applyNumberFormat="1" applyFont="1" applyFill="1" applyBorder="1" applyAlignment="1">
      <alignment horizontal="center" vertical="center"/>
    </xf>
    <xf numFmtId="2" fontId="6" fillId="30" borderId="57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36" xfId="46" applyFill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2" fontId="37" fillId="0" borderId="36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7" fillId="0" borderId="36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0" fontId="42" fillId="0" borderId="16" xfId="46" applyFill="1" applyBorder="1" applyAlignment="1">
      <alignment horizontal="left" vertical="center"/>
    </xf>
    <xf numFmtId="2" fontId="0" fillId="0" borderId="1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1" borderId="16" xfId="0" applyFont="1" applyFill="1" applyBorder="1" applyAlignment="1">
      <alignment horizontal="center" vertical="center" wrapText="1"/>
    </xf>
    <xf numFmtId="0" fontId="33" fillId="31" borderId="17" xfId="0" applyFont="1" applyFill="1" applyBorder="1" applyAlignment="1">
      <alignment horizontal="center" vertical="center" wrapText="1"/>
    </xf>
    <xf numFmtId="0" fontId="6" fillId="31" borderId="48" xfId="0" applyFont="1" applyFill="1" applyBorder="1" applyAlignment="1">
      <alignment horizontal="center" vertical="center"/>
    </xf>
    <xf numFmtId="0" fontId="6" fillId="31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1" borderId="37" xfId="44" applyFont="1" applyFill="1" applyBorder="1" applyAlignment="1">
      <alignment horizontal="center" vertical="center"/>
    </xf>
    <xf numFmtId="0" fontId="37" fillId="31" borderId="36" xfId="0" applyFont="1" applyFill="1" applyBorder="1" applyAlignment="1">
      <alignment horizontal="center" vertical="center"/>
    </xf>
    <xf numFmtId="0" fontId="37" fillId="31" borderId="37" xfId="44" applyFont="1" applyFill="1" applyBorder="1" applyAlignment="1">
      <alignment horizontal="center" vertical="center" wrapText="1"/>
    </xf>
    <xf numFmtId="0" fontId="38" fillId="31" borderId="36" xfId="0" applyFont="1" applyFill="1" applyBorder="1" applyAlignment="1">
      <alignment horizontal="center" vertical="center" wrapText="1"/>
    </xf>
    <xf numFmtId="9" fontId="37" fillId="31" borderId="16" xfId="44" applyNumberFormat="1" applyFont="1" applyFill="1" applyBorder="1" applyAlignment="1">
      <alignment horizontal="center" vertical="center"/>
    </xf>
    <xf numFmtId="0" fontId="37" fillId="31" borderId="19" xfId="0" applyFont="1" applyFill="1" applyBorder="1" applyAlignment="1">
      <alignment horizontal="center" vertical="center"/>
    </xf>
    <xf numFmtId="0" fontId="37" fillId="31" borderId="17" xfId="0" applyFont="1" applyFill="1" applyBorder="1" applyAlignment="1">
      <alignment horizontal="center" vertical="center"/>
    </xf>
    <xf numFmtId="0" fontId="37" fillId="31" borderId="17" xfId="44" applyFont="1" applyFill="1" applyBorder="1" applyAlignment="1">
      <alignment horizontal="center" vertical="center"/>
    </xf>
    <xf numFmtId="0" fontId="37" fillId="31" borderId="12" xfId="44" applyFont="1" applyFill="1" applyBorder="1" applyAlignment="1">
      <alignment vertical="center"/>
    </xf>
    <xf numFmtId="0" fontId="37" fillId="31" borderId="16" xfId="44" applyFont="1" applyFill="1" applyBorder="1" applyAlignment="1">
      <alignment vertical="center"/>
    </xf>
    <xf numFmtId="9" fontId="37" fillId="31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7</xdr:col>
      <xdr:colOff>353727</xdr:colOff>
      <xdr:row>19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58CF5-5833-1139-5D06-5D056261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5752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401352</xdr:colOff>
      <xdr:row>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3E72BA-A6DA-D728-3B5A-613E5ACF6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609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13</xdr:col>
      <xdr:colOff>144177</xdr:colOff>
      <xdr:row>19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DAC7A7-1DC0-7B99-9B6F-B65E6A2A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933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5116227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78862-50AB-86EC-4264-8E10D4148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76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5116227</xdr:colOff>
      <xdr:row>20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58E78-AA9F-B869-524B-DA25E540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067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593C7-9C17-BEE8-F867-6C8B2A3E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359897</xdr:colOff>
      <xdr:row>78</xdr:row>
      <xdr:rowOff>75271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EFAB7-24DB-3661-D8E4-5EDE2A3BD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1198712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9</xdr:col>
      <xdr:colOff>381181</xdr:colOff>
      <xdr:row>66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C57C8-65EC-E18A-F50E-A3C51D5D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00796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381181</xdr:colOff>
      <xdr:row>26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195AED-4C6A-2B19-58AB-A8A64824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46822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78" t="s">
        <v>147</v>
      </c>
      <c r="C1" s="78"/>
      <c r="D1" s="78"/>
      <c r="E1" s="78"/>
      <c r="F1" s="78"/>
      <c r="G1" s="78"/>
      <c r="H1" s="64"/>
    </row>
    <row r="2" spans="1:8" ht="15.75" customHeight="1">
      <c r="A2" s="251"/>
      <c r="B2" s="249" t="s">
        <v>2</v>
      </c>
      <c r="C2" s="65" t="s">
        <v>8</v>
      </c>
      <c r="D2" s="247" t="s">
        <v>67</v>
      </c>
      <c r="E2" s="248"/>
      <c r="F2" s="247" t="s">
        <v>34</v>
      </c>
      <c r="G2" s="248"/>
      <c r="H2" s="72"/>
    </row>
    <row r="3" spans="1:8" ht="12.75">
      <c r="A3" s="251"/>
      <c r="B3" s="250"/>
      <c r="C3" s="63" t="s">
        <v>6</v>
      </c>
      <c r="D3" s="153" t="s">
        <v>9</v>
      </c>
      <c r="E3" s="33" t="s">
        <v>10</v>
      </c>
      <c r="F3" s="153" t="s">
        <v>9</v>
      </c>
      <c r="G3" s="33" t="s">
        <v>10</v>
      </c>
      <c r="H3" s="73"/>
    </row>
    <row r="4" spans="1:8" ht="15.75" customHeight="1">
      <c r="A4" s="83"/>
      <c r="B4" s="168" t="s">
        <v>134</v>
      </c>
      <c r="C4" s="224"/>
      <c r="D4" s="224"/>
      <c r="E4" s="224"/>
      <c r="F4" s="224"/>
      <c r="G4" s="225"/>
      <c r="H4" s="74"/>
    </row>
    <row r="5" spans="1:8" ht="15.75" customHeight="1">
      <c r="A5" s="83"/>
      <c r="B5" s="164" t="s">
        <v>87</v>
      </c>
      <c r="C5" s="166"/>
      <c r="D5" s="166"/>
      <c r="E5" s="166"/>
      <c r="F5" s="166"/>
      <c r="G5" s="167"/>
      <c r="H5" s="74"/>
    </row>
    <row r="6" spans="1:8" ht="15.75" customHeight="1">
      <c r="A6" s="83"/>
      <c r="B6" s="229" t="s">
        <v>129</v>
      </c>
      <c r="C6" s="230">
        <v>78.933928571428581</v>
      </c>
      <c r="D6" s="230">
        <v>74.390237880324491</v>
      </c>
      <c r="E6" s="230">
        <v>83.477619262532684</v>
      </c>
      <c r="F6" s="230">
        <v>74.032816748993994</v>
      </c>
      <c r="G6" s="231">
        <v>83.835040393863181</v>
      </c>
      <c r="H6" s="74"/>
    </row>
    <row r="7" spans="1:8" ht="15.75" customHeight="1">
      <c r="A7" s="83"/>
      <c r="B7" s="164" t="s">
        <v>66</v>
      </c>
      <c r="C7" s="166"/>
      <c r="D7" s="166"/>
      <c r="E7" s="166"/>
      <c r="F7" s="166"/>
      <c r="G7" s="167"/>
      <c r="H7" s="74"/>
    </row>
    <row r="8" spans="1:8" ht="15.75" customHeight="1">
      <c r="A8" s="83"/>
      <c r="B8" s="229" t="s">
        <v>130</v>
      </c>
      <c r="C8" s="226">
        <v>6.2112793845226575</v>
      </c>
      <c r="D8" s="226">
        <v>5.7083694104482436</v>
      </c>
      <c r="E8" s="226">
        <v>6.7141893585970713</v>
      </c>
      <c r="F8" s="226">
        <v>6.0375653579476474</v>
      </c>
      <c r="G8" s="228">
        <v>6.3849934110976676</v>
      </c>
      <c r="H8" s="74"/>
    </row>
    <row r="9" spans="1:8" ht="15.75" customHeight="1">
      <c r="A9" s="83"/>
      <c r="B9" s="229" t="s">
        <v>131</v>
      </c>
      <c r="C9" s="234">
        <v>8471.8886736806344</v>
      </c>
      <c r="D9" s="234">
        <v>8338.3399074284971</v>
      </c>
      <c r="E9" s="234">
        <v>8605.4374399327717</v>
      </c>
      <c r="F9" s="234">
        <v>8415.5052691509372</v>
      </c>
      <c r="G9" s="235">
        <v>8528.2720782103315</v>
      </c>
      <c r="H9" s="74"/>
    </row>
    <row r="10" spans="1:8" ht="15.75" customHeight="1">
      <c r="A10" s="83"/>
      <c r="B10" s="229" t="s">
        <v>132</v>
      </c>
      <c r="C10" s="227">
        <v>0.69385534292281248</v>
      </c>
      <c r="D10" s="227">
        <v>0.67466273509812269</v>
      </c>
      <c r="E10" s="227">
        <v>0.71304795074750227</v>
      </c>
      <c r="F10" s="227">
        <v>0.68546780751070457</v>
      </c>
      <c r="G10" s="238">
        <v>0.70224287833492038</v>
      </c>
      <c r="H10" s="74"/>
    </row>
    <row r="11" spans="1:8" ht="15.75" customHeight="1">
      <c r="A11" s="83"/>
      <c r="B11" s="168" t="s">
        <v>64</v>
      </c>
      <c r="C11" s="165"/>
      <c r="D11" s="165"/>
      <c r="E11" s="165"/>
      <c r="F11" s="165"/>
      <c r="G11" s="225"/>
      <c r="H11" s="74"/>
    </row>
    <row r="12" spans="1:8" ht="15.75" customHeight="1">
      <c r="A12" s="83"/>
      <c r="B12" s="242" t="s">
        <v>133</v>
      </c>
      <c r="C12" s="243">
        <v>2.9231826785714285</v>
      </c>
      <c r="D12" s="243">
        <v>2.8633880680289399</v>
      </c>
      <c r="E12" s="243">
        <v>2.9829772891139172</v>
      </c>
      <c r="F12" s="243">
        <v>2.8992111366776818</v>
      </c>
      <c r="G12" s="244">
        <v>2.9471542204651753</v>
      </c>
      <c r="H12" s="74"/>
    </row>
    <row r="13" spans="1:8" ht="15.75" customHeight="1">
      <c r="B13" s="245" t="s">
        <v>148</v>
      </c>
    </row>
    <row r="15" spans="1:8" ht="15.75" customHeight="1">
      <c r="A15" s="1"/>
      <c r="B15"/>
      <c r="C15"/>
      <c r="D15"/>
      <c r="E15"/>
      <c r="F15"/>
      <c r="G15"/>
    </row>
    <row r="16" spans="1:8" ht="15.75" customHeight="1">
      <c r="A16" s="1"/>
      <c r="B16"/>
      <c r="C16"/>
      <c r="D16"/>
      <c r="E16"/>
      <c r="F16"/>
      <c r="G16"/>
    </row>
  </sheetData>
  <dataConsolidate/>
  <mergeCells count="4">
    <mergeCell ref="F2:G2"/>
    <mergeCell ref="B2:B3"/>
    <mergeCell ref="A2:A3"/>
    <mergeCell ref="D2:E2"/>
  </mergeCells>
  <conditionalFormatting sqref="A6 A8:A10 A12 B5:G12 A4:G5 A7:G7 A11:G11">
    <cfRule type="expression" dxfId="20" priority="17">
      <formula>IF(CertVal_IsBlnkRow*CertVal_IsBlnkRowNext=1,TRUE,FALSE)</formula>
    </cfRule>
  </conditionalFormatting>
  <conditionalFormatting sqref="B6">
    <cfRule type="expression" dxfId="19" priority="9">
      <formula>IF(CertVal_IsBlnkRow*CertVal_IsBlnkRowNext=1,TRUE,FALSE)</formula>
    </cfRule>
  </conditionalFormatting>
  <conditionalFormatting sqref="B8">
    <cfRule type="expression" dxfId="18" priority="7">
      <formula>IF(CertVal_IsBlnkRow*CertVal_IsBlnkRowNext=1,TRUE,FALSE)</formula>
    </cfRule>
  </conditionalFormatting>
  <conditionalFormatting sqref="B9">
    <cfRule type="expression" dxfId="17" priority="5">
      <formula>IF(CertVal_IsBlnkRow*CertVal_IsBlnkRowNext=1,TRUE,FALSE)</formula>
    </cfRule>
  </conditionalFormatting>
  <conditionalFormatting sqref="B10">
    <cfRule type="expression" dxfId="16" priority="3">
      <formula>IF(CertVal_IsBlnkRow*CertVal_IsBlnkRowNext=1,TRUE,FALSE)</formula>
    </cfRule>
  </conditionalFormatting>
  <conditionalFormatting sqref="B12">
    <cfRule type="expression" dxfId="15" priority="1">
      <formula>IF(CertVal_IsBlnkRow*CertVal_IsBlnkRowNext=1,TRUE,FALSE)</formula>
    </cfRule>
  </conditionalFormatting>
  <hyperlinks>
    <hyperlink ref="B6" location="'Fire Assay'!$A$1" display="'Fire Assay'!$A$1" xr:uid="{D16C398A-5EFA-49C4-893B-10A690A43150}"/>
    <hyperlink ref="B8" location="'4-Acid'!$A$1" display="'4-Acid'!$A$1" xr:uid="{385FD0E0-A336-46AA-877C-43D9B70C1628}"/>
    <hyperlink ref="B9" location="'4-Acid'!$A$42" display="'4-Acid'!$A$42" xr:uid="{7FFB606E-4F61-494B-9212-207394E85C77}"/>
    <hyperlink ref="B10" location="'4-Acid'!$A$62" display="'4-Acid'!$A$62" xr:uid="{37000E18-51CE-460A-9948-F4CC67A27F49}"/>
    <hyperlink ref="B12" location="'IRC'!$A$1" display="'IRC'!$A$1" xr:uid="{6454DF9F-2433-4E6E-930C-83BDD4060FA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6" customWidth="1" collapsed="1"/>
    <col min="2" max="2" width="10.85546875" style="66" customWidth="1"/>
    <col min="3" max="3" width="7.42578125" style="66" customWidth="1"/>
    <col min="4" max="5" width="10.85546875" style="66" customWidth="1"/>
    <col min="6" max="6" width="7.42578125" style="66" customWidth="1"/>
    <col min="7" max="8" width="10.85546875" style="66" customWidth="1"/>
    <col min="9" max="9" width="7.42578125" style="66" customWidth="1"/>
    <col min="10" max="11" width="10.85546875" style="66" customWidth="1"/>
    <col min="12" max="16384" width="9.140625" style="66"/>
  </cols>
  <sheetData>
    <row r="1" spans="1:11" s="7" customFormat="1" ht="23.25" customHeight="1">
      <c r="A1" s="66"/>
      <c r="B1" s="32" t="s">
        <v>146</v>
      </c>
      <c r="C1" s="6"/>
      <c r="D1" s="6"/>
      <c r="E1" s="6"/>
      <c r="F1" s="6"/>
      <c r="G1" s="6"/>
      <c r="H1" s="6"/>
      <c r="I1" s="6"/>
      <c r="J1" s="6"/>
      <c r="K1" s="68"/>
    </row>
    <row r="2" spans="1:11" s="7" customFormat="1" ht="24.75" customHeight="1">
      <c r="A2" s="66"/>
      <c r="B2" s="69" t="s">
        <v>2</v>
      </c>
      <c r="C2" s="150" t="s">
        <v>5</v>
      </c>
      <c r="D2" s="151" t="s">
        <v>6</v>
      </c>
      <c r="E2" s="69" t="s">
        <v>2</v>
      </c>
      <c r="F2" s="152" t="s">
        <v>5</v>
      </c>
      <c r="G2" s="70" t="s">
        <v>6</v>
      </c>
      <c r="H2" s="71" t="s">
        <v>2</v>
      </c>
      <c r="I2" s="152" t="s">
        <v>5</v>
      </c>
      <c r="J2" s="70" t="s">
        <v>6</v>
      </c>
      <c r="K2" s="66"/>
    </row>
    <row r="3" spans="1:11" ht="15.75" customHeight="1">
      <c r="A3" s="67"/>
      <c r="B3" s="185" t="s">
        <v>87</v>
      </c>
      <c r="C3" s="178"/>
      <c r="D3" s="186"/>
      <c r="E3" s="178"/>
      <c r="F3" s="178"/>
      <c r="G3" s="187"/>
      <c r="H3" s="178"/>
      <c r="I3" s="178"/>
      <c r="J3" s="188"/>
    </row>
    <row r="4" spans="1:11" ht="15.75" customHeight="1">
      <c r="A4" s="67"/>
      <c r="B4" s="179" t="s">
        <v>51</v>
      </c>
      <c r="C4" s="180" t="s">
        <v>23</v>
      </c>
      <c r="D4" s="181" t="s">
        <v>38</v>
      </c>
      <c r="E4" s="179" t="s">
        <v>52</v>
      </c>
      <c r="F4" s="180" t="s">
        <v>23</v>
      </c>
      <c r="G4" s="182" t="s">
        <v>38</v>
      </c>
      <c r="H4" s="183" t="s">
        <v>142</v>
      </c>
      <c r="I4" s="180" t="s">
        <v>142</v>
      </c>
      <c r="J4" s="184" t="s">
        <v>142</v>
      </c>
    </row>
    <row r="5" spans="1:11" ht="15.75" customHeight="1">
      <c r="B5" s="30" t="s">
        <v>149</v>
      </c>
    </row>
  </sheetData>
  <conditionalFormatting sqref="C3:C4 F3:F4 I3:I4">
    <cfRule type="expression" dxfId="14" priority="2">
      <formula>IndVal_LimitValDiffUOM</formula>
    </cfRule>
  </conditionalFormatting>
  <conditionalFormatting sqref="B3:J4">
    <cfRule type="expression" dxfId="13" priority="1">
      <formula>IF(IndVal_IsBlnkRow*IndVal_IsBlnkRowNext=1,TRUE,FALSE)</formula>
    </cfRule>
  </conditionalFormatting>
  <hyperlinks>
    <hyperlink ref="B4" location="'Fire Assay'!$A$56" display="'Fire Assay'!$A$56" xr:uid="{4D645F54-A0F1-48E0-9590-4300D4F136A6}"/>
    <hyperlink ref="E4" location="'Fire Assay'!$A$76" display="'Fire Assay'!$A$76" xr:uid="{1CE1FBD5-678E-4C60-A61B-905CB3FE7C0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76"/>
      <c r="B1" s="252" t="s">
        <v>145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s="41" customFormat="1" ht="15" customHeight="1">
      <c r="A2" s="42"/>
      <c r="B2" s="254" t="s">
        <v>2</v>
      </c>
      <c r="C2" s="256" t="s">
        <v>11</v>
      </c>
      <c r="D2" s="258" t="s">
        <v>12</v>
      </c>
      <c r="E2" s="259"/>
      <c r="F2" s="259"/>
      <c r="G2" s="259"/>
      <c r="H2" s="260"/>
      <c r="I2" s="261" t="s">
        <v>13</v>
      </c>
      <c r="J2" s="262"/>
      <c r="K2" s="263"/>
      <c r="L2" s="264" t="s">
        <v>14</v>
      </c>
      <c r="M2" s="264"/>
    </row>
    <row r="3" spans="1:13" s="41" customFormat="1" ht="15" customHeight="1">
      <c r="A3" s="42"/>
      <c r="B3" s="255"/>
      <c r="C3" s="257"/>
      <c r="D3" s="160" t="s">
        <v>22</v>
      </c>
      <c r="E3" s="160" t="s">
        <v>15</v>
      </c>
      <c r="F3" s="160" t="s">
        <v>16</v>
      </c>
      <c r="G3" s="160" t="s">
        <v>17</v>
      </c>
      <c r="H3" s="160" t="s">
        <v>18</v>
      </c>
      <c r="I3" s="161" t="s">
        <v>19</v>
      </c>
      <c r="J3" s="160" t="s">
        <v>20</v>
      </c>
      <c r="K3" s="162" t="s">
        <v>21</v>
      </c>
      <c r="L3" s="160" t="s">
        <v>9</v>
      </c>
      <c r="M3" s="160" t="s">
        <v>10</v>
      </c>
    </row>
    <row r="4" spans="1:13" s="41" customFormat="1" ht="15" customHeight="1">
      <c r="A4" s="42"/>
      <c r="B4" s="157" t="s">
        <v>134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9"/>
    </row>
    <row r="5" spans="1:13" s="41" customFormat="1" ht="15" customHeight="1">
      <c r="A5" s="42"/>
      <c r="B5" s="163" t="s">
        <v>87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0"/>
    </row>
    <row r="6" spans="1:13" ht="15" customHeight="1">
      <c r="A6" s="42"/>
      <c r="B6" s="171" t="s">
        <v>88</v>
      </c>
      <c r="C6" s="154">
        <v>78.933928571428581</v>
      </c>
      <c r="D6" s="156">
        <v>2.5443469297053571</v>
      </c>
      <c r="E6" s="155">
        <v>73.84523471201787</v>
      </c>
      <c r="F6" s="155">
        <v>84.022622430839306</v>
      </c>
      <c r="G6" s="155">
        <v>71.300887782312515</v>
      </c>
      <c r="H6" s="155">
        <v>86.566969360544661</v>
      </c>
      <c r="I6" s="44">
        <v>3.2233881877587488E-2</v>
      </c>
      <c r="J6" s="43">
        <v>6.4467763755174975E-2</v>
      </c>
      <c r="K6" s="45">
        <v>9.6701645632762456E-2</v>
      </c>
      <c r="L6" s="155">
        <v>74.987232142857152</v>
      </c>
      <c r="M6" s="155">
        <v>82.880625000000009</v>
      </c>
    </row>
    <row r="7" spans="1:13" ht="15" customHeight="1">
      <c r="A7" s="42"/>
      <c r="B7" s="164" t="s">
        <v>66</v>
      </c>
      <c r="C7" s="173"/>
      <c r="D7" s="174"/>
      <c r="E7" s="175"/>
      <c r="F7" s="175"/>
      <c r="G7" s="175"/>
      <c r="H7" s="175"/>
      <c r="I7" s="172"/>
      <c r="J7" s="172"/>
      <c r="K7" s="172"/>
      <c r="L7" s="175"/>
      <c r="M7" s="176"/>
    </row>
    <row r="8" spans="1:13" ht="15" customHeight="1">
      <c r="A8" s="42"/>
      <c r="B8" s="171" t="s">
        <v>89</v>
      </c>
      <c r="C8" s="232">
        <v>6.2112793845226575</v>
      </c>
      <c r="D8" s="233">
        <v>0.30089017994483663</v>
      </c>
      <c r="E8" s="156">
        <v>5.6094990246329841</v>
      </c>
      <c r="F8" s="156">
        <v>6.8130597444123309</v>
      </c>
      <c r="G8" s="156">
        <v>5.3086088446881474</v>
      </c>
      <c r="H8" s="156">
        <v>7.1139499243571676</v>
      </c>
      <c r="I8" s="44">
        <v>4.8442544815259558E-2</v>
      </c>
      <c r="J8" s="43">
        <v>9.6885089630519117E-2</v>
      </c>
      <c r="K8" s="45">
        <v>0.14532763444577868</v>
      </c>
      <c r="L8" s="156">
        <v>5.9007154152965242</v>
      </c>
      <c r="M8" s="156">
        <v>6.5218433537487908</v>
      </c>
    </row>
    <row r="9" spans="1:13" ht="15" customHeight="1">
      <c r="A9" s="42"/>
      <c r="B9" s="171" t="s">
        <v>90</v>
      </c>
      <c r="C9" s="236">
        <v>8471.8886736806344</v>
      </c>
      <c r="D9" s="237">
        <v>98.683319059658629</v>
      </c>
      <c r="E9" s="237">
        <v>8274.5220355613164</v>
      </c>
      <c r="F9" s="237">
        <v>8669.2553117999523</v>
      </c>
      <c r="G9" s="237">
        <v>8175.8387165016584</v>
      </c>
      <c r="H9" s="237">
        <v>8767.9386308596095</v>
      </c>
      <c r="I9" s="44">
        <v>1.1648325758367809E-2</v>
      </c>
      <c r="J9" s="43">
        <v>2.3296651516735618E-2</v>
      </c>
      <c r="K9" s="45">
        <v>3.4944977275103428E-2</v>
      </c>
      <c r="L9" s="237">
        <v>8048.2942399966023</v>
      </c>
      <c r="M9" s="237">
        <v>8895.4831073646656</v>
      </c>
    </row>
    <row r="10" spans="1:13" ht="15" customHeight="1">
      <c r="A10" s="42"/>
      <c r="B10" s="171" t="s">
        <v>91</v>
      </c>
      <c r="C10" s="239">
        <v>0.69385534292281248</v>
      </c>
      <c r="D10" s="233">
        <v>9.6962359287140476E-3</v>
      </c>
      <c r="E10" s="233">
        <v>0.67446287106538438</v>
      </c>
      <c r="F10" s="233">
        <v>0.71324781478024057</v>
      </c>
      <c r="G10" s="233">
        <v>0.66476663513667034</v>
      </c>
      <c r="H10" s="233">
        <v>0.72294405070895462</v>
      </c>
      <c r="I10" s="44">
        <v>1.3974434336513712E-2</v>
      </c>
      <c r="J10" s="43">
        <v>2.7948868673027424E-2</v>
      </c>
      <c r="K10" s="45">
        <v>4.1923303009541134E-2</v>
      </c>
      <c r="L10" s="233">
        <v>0.65916257577667181</v>
      </c>
      <c r="M10" s="233">
        <v>0.72854811006895315</v>
      </c>
    </row>
    <row r="11" spans="1:13" ht="15" customHeight="1">
      <c r="A11" s="42"/>
      <c r="B11" s="168" t="s">
        <v>64</v>
      </c>
      <c r="C11" s="192"/>
      <c r="D11" s="193"/>
      <c r="E11" s="194"/>
      <c r="F11" s="194"/>
      <c r="G11" s="194"/>
      <c r="H11" s="194"/>
      <c r="I11" s="189"/>
      <c r="J11" s="189"/>
      <c r="K11" s="189"/>
      <c r="L11" s="194"/>
      <c r="M11" s="195"/>
    </row>
    <row r="12" spans="1:13" ht="15" customHeight="1">
      <c r="A12" s="42"/>
      <c r="B12" s="190" t="s">
        <v>65</v>
      </c>
      <c r="C12" s="240">
        <v>2.9231826785714285</v>
      </c>
      <c r="D12" s="241">
        <v>3.7108646192679673E-2</v>
      </c>
      <c r="E12" s="191">
        <v>2.8489653861860691</v>
      </c>
      <c r="F12" s="191">
        <v>2.997399970956788</v>
      </c>
      <c r="G12" s="191">
        <v>2.8118567399933894</v>
      </c>
      <c r="H12" s="191">
        <v>3.0345086171494677</v>
      </c>
      <c r="I12" s="79">
        <v>1.26946038866154E-2</v>
      </c>
      <c r="J12" s="80">
        <v>2.5389207773230799E-2</v>
      </c>
      <c r="K12" s="81">
        <v>3.8083811659846201E-2</v>
      </c>
      <c r="L12" s="191">
        <v>2.7770235446428573</v>
      </c>
      <c r="M12" s="191">
        <v>3.0693418124999998</v>
      </c>
    </row>
    <row r="13" spans="1:13" ht="15" customHeight="1">
      <c r="B13" s="246" t="s">
        <v>148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12">
    <cfRule type="expression" dxfId="12" priority="71">
      <formula>IF(PG_IsBlnkRowRout*PG_IsBlnkRowRoutNext=1,TRUE,FALSE)</formula>
    </cfRule>
  </conditionalFormatting>
  <conditionalFormatting sqref="I6:K12">
    <cfRule type="cellIs" dxfId="11" priority="2" operator="greaterThan">
      <formula>1</formula>
    </cfRule>
  </conditionalFormatting>
  <hyperlinks>
    <hyperlink ref="B6" location="'Fire Assay'!$A$4" display="'Fire Assay'!$A$4" xr:uid="{1E6FB55F-C082-4B9E-A310-4F05FD6FE25F}"/>
    <hyperlink ref="B8" location="'4-Acid'!$A$4" display="'4-Acid'!$A$4" xr:uid="{3B48444E-1AFC-4B1D-92F9-DB130575E220}"/>
    <hyperlink ref="B9" location="'4-Acid'!$A$24" display="'4-Acid'!$A$24" xr:uid="{92247F8A-2DC5-482D-848B-27E20B34AEBE}"/>
    <hyperlink ref="B10" location="'4-Acid'!$A$44" display="'4-Acid'!$A$44" xr:uid="{01D01B03-AABA-4BDE-B558-1B0395F431E1}"/>
    <hyperlink ref="B12" location="'IRC'!$A$4" display="'IRC'!$A$4" xr:uid="{E89519A3-DEC7-416D-AA04-6E1B73D28FA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144</v>
      </c>
      <c r="C1" s="32"/>
    </row>
    <row r="2" spans="2:10" ht="27.95" customHeight="1">
      <c r="B2" s="34" t="s">
        <v>24</v>
      </c>
      <c r="C2" s="34" t="s">
        <v>25</v>
      </c>
    </row>
    <row r="3" spans="2:10" ht="15" customHeight="1">
      <c r="B3" s="35" t="s">
        <v>31</v>
      </c>
      <c r="C3" s="35" t="s">
        <v>32</v>
      </c>
    </row>
    <row r="4" spans="2:10" ht="15" customHeight="1">
      <c r="B4" s="36" t="s">
        <v>35</v>
      </c>
      <c r="C4" s="36" t="s">
        <v>61</v>
      </c>
    </row>
    <row r="5" spans="2:10" ht="15" customHeight="1">
      <c r="B5" s="36" t="s">
        <v>29</v>
      </c>
      <c r="C5" s="36" t="s">
        <v>30</v>
      </c>
    </row>
    <row r="6" spans="2:10" ht="15" customHeight="1">
      <c r="B6" s="36" t="s">
        <v>33</v>
      </c>
      <c r="C6" s="36" t="s">
        <v>28</v>
      </c>
    </row>
    <row r="7" spans="2:10" ht="15" customHeight="1">
      <c r="B7" s="36" t="s">
        <v>27</v>
      </c>
      <c r="C7" s="75" t="s">
        <v>62</v>
      </c>
    </row>
    <row r="8" spans="2:10" ht="15" customHeight="1" thickBot="1">
      <c r="B8" s="36" t="s">
        <v>26</v>
      </c>
      <c r="C8" s="75" t="s">
        <v>63</v>
      </c>
    </row>
    <row r="9" spans="2:10" ht="15" customHeight="1">
      <c r="B9" s="62" t="s">
        <v>60</v>
      </c>
      <c r="C9" s="149"/>
    </row>
    <row r="10" spans="2:10" ht="15" customHeight="1">
      <c r="B10" s="36" t="s">
        <v>116</v>
      </c>
      <c r="C10" s="36" t="s">
        <v>117</v>
      </c>
    </row>
    <row r="11" spans="2:10" ht="15" customHeight="1">
      <c r="B11" s="36" t="s">
        <v>43</v>
      </c>
      <c r="C11" s="36" t="s">
        <v>118</v>
      </c>
      <c r="D11" s="5"/>
      <c r="E11" s="5"/>
      <c r="F11" s="5"/>
      <c r="G11" s="5"/>
      <c r="H11" s="5"/>
      <c r="I11" s="5"/>
      <c r="J11" s="5"/>
    </row>
    <row r="12" spans="2:10" ht="15" customHeight="1">
      <c r="B12" s="36" t="s">
        <v>105</v>
      </c>
      <c r="C12" s="36" t="s">
        <v>119</v>
      </c>
      <c r="D12" s="5"/>
      <c r="E12" s="5"/>
      <c r="F12" s="5"/>
      <c r="G12" s="5"/>
      <c r="H12" s="5"/>
      <c r="I12" s="5"/>
      <c r="J12" s="5"/>
    </row>
    <row r="13" spans="2:10" ht="15" customHeight="1">
      <c r="B13" s="36" t="s">
        <v>106</v>
      </c>
      <c r="C13" s="36" t="s">
        <v>120</v>
      </c>
    </row>
    <row r="14" spans="2:10" ht="15" customHeight="1">
      <c r="B14" s="36" t="s">
        <v>42</v>
      </c>
      <c r="C14" s="36" t="s">
        <v>121</v>
      </c>
    </row>
    <row r="15" spans="2:10" ht="15" customHeight="1">
      <c r="B15" s="37" t="s">
        <v>37</v>
      </c>
      <c r="C15" s="37" t="s">
        <v>122</v>
      </c>
    </row>
    <row r="16" spans="2:10" ht="15" customHeight="1">
      <c r="B16" s="50"/>
      <c r="C16" s="51"/>
    </row>
    <row r="17" spans="2:3" ht="15">
      <c r="B17" s="52" t="s">
        <v>53</v>
      </c>
      <c r="C17" s="53" t="s">
        <v>46</v>
      </c>
    </row>
    <row r="18" spans="2:3">
      <c r="B18" s="54"/>
      <c r="C18" s="53"/>
    </row>
    <row r="19" spans="2:3">
      <c r="B19" s="55" t="s">
        <v>50</v>
      </c>
      <c r="C19" s="56" t="s">
        <v>49</v>
      </c>
    </row>
    <row r="20" spans="2:3">
      <c r="B20" s="54"/>
      <c r="C20" s="53"/>
    </row>
    <row r="21" spans="2:3">
      <c r="B21" s="57" t="s">
        <v>47</v>
      </c>
      <c r="C21" s="56" t="s">
        <v>48</v>
      </c>
    </row>
    <row r="22" spans="2:3">
      <c r="B22" s="58"/>
      <c r="C22" s="59"/>
    </row>
    <row r="23" spans="2:3">
      <c r="B23"/>
      <c r="C23"/>
    </row>
    <row r="24" spans="2:3">
      <c r="B24"/>
      <c r="C24"/>
    </row>
  </sheetData>
  <sortState xmlns:xlrd2="http://schemas.microsoft.com/office/spreadsheetml/2017/richdata2" ref="B3:C7">
    <sortCondition ref="B3:B7"/>
  </sortState>
  <conditionalFormatting sqref="B3:C16">
    <cfRule type="expression" dxfId="10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77" customWidth="1"/>
    <col min="3" max="3" width="88.7109375" style="4" customWidth="1"/>
    <col min="4" max="16384" width="9.140625" style="4"/>
  </cols>
  <sheetData>
    <row r="1" spans="2:9" ht="23.25" customHeight="1">
      <c r="B1" s="60" t="s">
        <v>143</v>
      </c>
      <c r="C1" s="32"/>
    </row>
    <row r="2" spans="2:9" ht="27.95" customHeight="1">
      <c r="B2" s="61" t="s">
        <v>54</v>
      </c>
      <c r="C2" s="34" t="s">
        <v>55</v>
      </c>
    </row>
    <row r="3" spans="2:9" ht="15" customHeight="1">
      <c r="B3" s="147"/>
      <c r="C3" s="35" t="s">
        <v>56</v>
      </c>
    </row>
    <row r="4" spans="2:9" ht="15" customHeight="1">
      <c r="B4" s="148"/>
      <c r="C4" s="36" t="s">
        <v>56</v>
      </c>
    </row>
    <row r="5" spans="2:9" ht="15" customHeight="1">
      <c r="B5" s="148"/>
      <c r="C5" s="36" t="s">
        <v>57</v>
      </c>
    </row>
    <row r="6" spans="2:9" ht="15" customHeight="1">
      <c r="B6" s="148"/>
      <c r="C6" s="36" t="s">
        <v>123</v>
      </c>
    </row>
    <row r="7" spans="2:9" ht="15" customHeight="1">
      <c r="B7" s="148"/>
      <c r="C7" s="36" t="s">
        <v>58</v>
      </c>
    </row>
    <row r="8" spans="2:9" ht="15" customHeight="1">
      <c r="B8" s="148"/>
      <c r="C8" s="36" t="s">
        <v>124</v>
      </c>
    </row>
    <row r="9" spans="2:9" ht="15" customHeight="1">
      <c r="B9" s="148"/>
      <c r="C9" s="36" t="s">
        <v>125</v>
      </c>
      <c r="D9" s="5"/>
      <c r="E9" s="5"/>
      <c r="G9" s="5"/>
      <c r="H9" s="5"/>
      <c r="I9" s="5"/>
    </row>
    <row r="10" spans="2:9" ht="15" customHeight="1">
      <c r="B10" s="148"/>
      <c r="C10" s="36" t="s">
        <v>126</v>
      </c>
      <c r="D10" s="5"/>
      <c r="E10" s="5"/>
      <c r="G10" s="5"/>
      <c r="H10" s="5"/>
      <c r="I10" s="5"/>
    </row>
    <row r="11" spans="2:9" ht="15" customHeight="1">
      <c r="B11" s="148"/>
      <c r="C11" s="36" t="s">
        <v>59</v>
      </c>
    </row>
    <row r="12" spans="2:9" ht="15" customHeight="1">
      <c r="B12" s="148"/>
      <c r="C12" s="36" t="s">
        <v>127</v>
      </c>
    </row>
    <row r="13" spans="2:9" ht="15" customHeight="1">
      <c r="B13" s="177"/>
      <c r="C13" s="37" t="s">
        <v>128</v>
      </c>
    </row>
  </sheetData>
  <conditionalFormatting sqref="B3:C13">
    <cfRule type="expression" dxfId="9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4" customWidth="1"/>
    <col min="2" max="3" width="13.28515625" style="84" customWidth="1"/>
    <col min="4" max="6" width="10.28515625" style="84" customWidth="1"/>
    <col min="7" max="14" width="13.28515625" style="84" customWidth="1"/>
    <col min="15" max="16384" width="10.28515625" style="84"/>
  </cols>
  <sheetData>
    <row r="1" spans="1:14" ht="45" customHeight="1" thickBot="1">
      <c r="A1" s="131"/>
      <c r="B1" s="134" t="s">
        <v>150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4" ht="36.75" customHeight="1" thickBot="1">
      <c r="A2" s="126" t="s">
        <v>82</v>
      </c>
      <c r="B2" s="127" t="s">
        <v>81</v>
      </c>
      <c r="C2" s="128" t="s">
        <v>80</v>
      </c>
      <c r="D2" s="127" t="s">
        <v>40</v>
      </c>
      <c r="E2" s="127" t="s">
        <v>83</v>
      </c>
      <c r="F2" s="129" t="s">
        <v>79</v>
      </c>
      <c r="G2" s="127" t="s">
        <v>78</v>
      </c>
      <c r="H2" s="130" t="s">
        <v>77</v>
      </c>
      <c r="I2" s="139" t="s">
        <v>85</v>
      </c>
      <c r="J2" s="85" t="s">
        <v>86</v>
      </c>
      <c r="K2" s="86"/>
      <c r="L2" s="86"/>
      <c r="M2" s="86"/>
      <c r="N2" s="87"/>
    </row>
    <row r="3" spans="1:14" ht="18" customHeight="1">
      <c r="A3" s="88">
        <v>2</v>
      </c>
      <c r="B3" s="89">
        <v>1</v>
      </c>
      <c r="C3" s="90" t="s">
        <v>76</v>
      </c>
      <c r="D3" s="89">
        <v>1</v>
      </c>
      <c r="E3" s="89">
        <v>20</v>
      </c>
      <c r="F3" s="89">
        <v>10</v>
      </c>
      <c r="G3" s="89">
        <v>155190</v>
      </c>
      <c r="H3" s="91">
        <v>1.01</v>
      </c>
      <c r="I3" s="92">
        <v>92</v>
      </c>
      <c r="J3" s="93">
        <f>IF(ISNUMBER($I3),(($I3-$I$23)*$I$27)+$I$23,"-     ")</f>
        <v>86.976754298860214</v>
      </c>
      <c r="K3" s="94"/>
      <c r="L3" s="94"/>
      <c r="M3" s="90"/>
      <c r="N3" s="95"/>
    </row>
    <row r="4" spans="1:14" ht="18" customHeight="1">
      <c r="A4" s="96">
        <v>2</v>
      </c>
      <c r="B4" s="97">
        <v>1</v>
      </c>
      <c r="C4" s="84" t="s">
        <v>76</v>
      </c>
      <c r="D4" s="97">
        <v>1</v>
      </c>
      <c r="E4" s="97">
        <v>3</v>
      </c>
      <c r="F4" s="97">
        <v>2</v>
      </c>
      <c r="G4" s="97">
        <v>155191</v>
      </c>
      <c r="H4" s="98">
        <v>1.01</v>
      </c>
      <c r="I4" s="99">
        <v>96.999999999999986</v>
      </c>
      <c r="J4" s="100">
        <f t="shared" ref="J4:J21" si="0">IF(ISNUMBER($I4),(($I4-$I$23)*$I$27)+$I$23,"-     ")</f>
        <v>87.89281470443764</v>
      </c>
      <c r="K4" s="101"/>
      <c r="L4" s="101"/>
      <c r="M4" s="101"/>
      <c r="N4" s="102"/>
    </row>
    <row r="5" spans="1:14" ht="18" customHeight="1">
      <c r="A5" s="96">
        <v>2</v>
      </c>
      <c r="B5" s="97">
        <v>1</v>
      </c>
      <c r="C5" s="84" t="s">
        <v>76</v>
      </c>
      <c r="D5" s="97">
        <v>1</v>
      </c>
      <c r="E5" s="97">
        <v>5</v>
      </c>
      <c r="F5" s="97">
        <v>3</v>
      </c>
      <c r="G5" s="97">
        <v>155192</v>
      </c>
      <c r="H5" s="98">
        <v>1.01</v>
      </c>
      <c r="I5" s="99">
        <v>83.999999999999986</v>
      </c>
      <c r="J5" s="100">
        <f t="shared" si="0"/>
        <v>85.511057649936348</v>
      </c>
      <c r="K5" s="101"/>
      <c r="L5" s="101"/>
      <c r="M5" s="101"/>
      <c r="N5" s="102"/>
    </row>
    <row r="6" spans="1:14" ht="18" customHeight="1">
      <c r="A6" s="96">
        <v>2</v>
      </c>
      <c r="B6" s="97">
        <v>1</v>
      </c>
      <c r="C6" s="84" t="s">
        <v>76</v>
      </c>
      <c r="D6" s="97">
        <v>1</v>
      </c>
      <c r="E6" s="97">
        <v>6</v>
      </c>
      <c r="F6" s="97">
        <v>3</v>
      </c>
      <c r="G6" s="97">
        <v>155193</v>
      </c>
      <c r="H6" s="98">
        <v>1.01</v>
      </c>
      <c r="I6" s="99">
        <v>70</v>
      </c>
      <c r="J6" s="100">
        <f t="shared" si="0"/>
        <v>82.94608851431957</v>
      </c>
      <c r="K6" s="101"/>
      <c r="L6" s="101"/>
      <c r="M6" s="101"/>
      <c r="N6" s="102"/>
    </row>
    <row r="7" spans="1:14" ht="18" customHeight="1">
      <c r="A7" s="96">
        <v>2</v>
      </c>
      <c r="B7" s="97">
        <v>1</v>
      </c>
      <c r="C7" s="84" t="s">
        <v>76</v>
      </c>
      <c r="D7" s="97">
        <v>1</v>
      </c>
      <c r="E7" s="97">
        <v>4</v>
      </c>
      <c r="F7" s="97">
        <v>2</v>
      </c>
      <c r="G7" s="97">
        <v>155194</v>
      </c>
      <c r="H7" s="98">
        <v>1</v>
      </c>
      <c r="I7" s="99">
        <v>86</v>
      </c>
      <c r="J7" s="100">
        <f t="shared" si="0"/>
        <v>85.877481812167318</v>
      </c>
      <c r="K7" s="101"/>
      <c r="L7" s="101"/>
      <c r="M7" s="101"/>
      <c r="N7" s="102"/>
    </row>
    <row r="8" spans="1:14" ht="18" customHeight="1">
      <c r="A8" s="96">
        <v>2</v>
      </c>
      <c r="B8" s="97">
        <v>1</v>
      </c>
      <c r="C8" s="84" t="s">
        <v>76</v>
      </c>
      <c r="D8" s="97">
        <v>1</v>
      </c>
      <c r="E8" s="97">
        <v>1</v>
      </c>
      <c r="F8" s="97">
        <v>1</v>
      </c>
      <c r="G8" s="97">
        <v>155195</v>
      </c>
      <c r="H8" s="98">
        <v>1</v>
      </c>
      <c r="I8" s="99">
        <v>79</v>
      </c>
      <c r="J8" s="100">
        <f t="shared" si="0"/>
        <v>84.594997244358936</v>
      </c>
      <c r="K8" s="101"/>
      <c r="L8" s="101"/>
      <c r="M8" s="101"/>
      <c r="N8" s="102"/>
    </row>
    <row r="9" spans="1:14" ht="18" customHeight="1">
      <c r="A9" s="96">
        <v>2</v>
      </c>
      <c r="B9" s="97">
        <v>1</v>
      </c>
      <c r="C9" s="84" t="s">
        <v>76</v>
      </c>
      <c r="D9" s="97">
        <v>1</v>
      </c>
      <c r="E9" s="97">
        <v>7</v>
      </c>
      <c r="F9" s="97">
        <v>4</v>
      </c>
      <c r="G9" s="97">
        <v>155196</v>
      </c>
      <c r="H9" s="98">
        <v>1.01</v>
      </c>
      <c r="I9" s="99">
        <v>83.999999999999986</v>
      </c>
      <c r="J9" s="100">
        <f t="shared" si="0"/>
        <v>85.511057649936348</v>
      </c>
      <c r="K9" s="101"/>
      <c r="L9" s="101"/>
      <c r="M9" s="101"/>
      <c r="N9" s="102"/>
    </row>
    <row r="10" spans="1:14" ht="18" customHeight="1">
      <c r="A10" s="96">
        <v>2</v>
      </c>
      <c r="B10" s="97">
        <v>1</v>
      </c>
      <c r="C10" s="84" t="s">
        <v>76</v>
      </c>
      <c r="D10" s="97">
        <v>1</v>
      </c>
      <c r="E10" s="97">
        <v>13</v>
      </c>
      <c r="F10" s="97">
        <v>7</v>
      </c>
      <c r="G10" s="97">
        <v>155197</v>
      </c>
      <c r="H10" s="98">
        <v>1.01</v>
      </c>
      <c r="I10" s="99">
        <v>86</v>
      </c>
      <c r="J10" s="100">
        <f t="shared" si="0"/>
        <v>85.877481812167318</v>
      </c>
      <c r="K10" s="101"/>
      <c r="L10" s="101"/>
      <c r="M10" s="101"/>
      <c r="N10" s="102"/>
    </row>
    <row r="11" spans="1:14" ht="18" customHeight="1">
      <c r="A11" s="96">
        <v>2</v>
      </c>
      <c r="B11" s="97">
        <v>1</v>
      </c>
      <c r="C11" s="84" t="s">
        <v>76</v>
      </c>
      <c r="D11" s="97">
        <v>1</v>
      </c>
      <c r="E11" s="97">
        <v>9</v>
      </c>
      <c r="F11" s="97">
        <v>5</v>
      </c>
      <c r="G11" s="97">
        <v>155198</v>
      </c>
      <c r="H11" s="98">
        <v>1.01</v>
      </c>
      <c r="I11" s="99">
        <v>102</v>
      </c>
      <c r="J11" s="100">
        <f t="shared" si="0"/>
        <v>88.808875110015066</v>
      </c>
      <c r="K11" s="101"/>
      <c r="L11" s="101"/>
      <c r="M11" s="101"/>
      <c r="N11" s="102"/>
    </row>
    <row r="12" spans="1:14" ht="18" customHeight="1">
      <c r="A12" s="96">
        <v>2</v>
      </c>
      <c r="B12" s="97">
        <v>1</v>
      </c>
      <c r="C12" s="84" t="s">
        <v>76</v>
      </c>
      <c r="D12" s="97">
        <v>1</v>
      </c>
      <c r="E12" s="97">
        <v>17</v>
      </c>
      <c r="F12" s="97">
        <v>9</v>
      </c>
      <c r="G12" s="97">
        <v>155199</v>
      </c>
      <c r="H12" s="98">
        <v>1</v>
      </c>
      <c r="I12" s="99">
        <v>76.000000000000014</v>
      </c>
      <c r="J12" s="100">
        <f t="shared" si="0"/>
        <v>84.045361001012481</v>
      </c>
      <c r="K12" s="101"/>
      <c r="L12" s="101"/>
      <c r="M12" s="101"/>
      <c r="N12" s="102"/>
    </row>
    <row r="13" spans="1:14" ht="18" customHeight="1">
      <c r="A13" s="96">
        <v>2</v>
      </c>
      <c r="B13" s="97">
        <v>1</v>
      </c>
      <c r="C13" s="84" t="s">
        <v>76</v>
      </c>
      <c r="D13" s="97">
        <v>1</v>
      </c>
      <c r="E13" s="97">
        <v>19</v>
      </c>
      <c r="F13" s="97">
        <v>10</v>
      </c>
      <c r="G13" s="97">
        <v>155200</v>
      </c>
      <c r="H13" s="98">
        <v>1</v>
      </c>
      <c r="I13" s="99">
        <v>84.999999999999986</v>
      </c>
      <c r="J13" s="100">
        <f t="shared" si="0"/>
        <v>85.694269731051833</v>
      </c>
      <c r="K13" s="101"/>
      <c r="L13" s="101"/>
      <c r="M13" s="101"/>
      <c r="N13" s="102"/>
    </row>
    <row r="14" spans="1:14" ht="18" customHeight="1">
      <c r="A14" s="96">
        <v>2</v>
      </c>
      <c r="B14" s="97">
        <v>1</v>
      </c>
      <c r="C14" s="84" t="s">
        <v>76</v>
      </c>
      <c r="D14" s="97">
        <v>1</v>
      </c>
      <c r="E14" s="97">
        <v>12</v>
      </c>
      <c r="F14" s="97">
        <v>6</v>
      </c>
      <c r="G14" s="97">
        <v>155201</v>
      </c>
      <c r="H14" s="98">
        <v>1.01</v>
      </c>
      <c r="I14" s="99">
        <v>94</v>
      </c>
      <c r="J14" s="100">
        <f t="shared" si="0"/>
        <v>87.343178461091185</v>
      </c>
      <c r="K14" s="101"/>
      <c r="L14" s="101"/>
      <c r="M14" s="101"/>
      <c r="N14" s="102"/>
    </row>
    <row r="15" spans="1:14" ht="18" customHeight="1">
      <c r="A15" s="96">
        <v>2</v>
      </c>
      <c r="B15" s="97">
        <v>1</v>
      </c>
      <c r="C15" s="84" t="s">
        <v>76</v>
      </c>
      <c r="D15" s="97">
        <v>1</v>
      </c>
      <c r="E15" s="97">
        <v>16</v>
      </c>
      <c r="F15" s="97">
        <v>8</v>
      </c>
      <c r="G15" s="97">
        <v>155202</v>
      </c>
      <c r="H15" s="98">
        <v>1</v>
      </c>
      <c r="I15" s="99">
        <v>86</v>
      </c>
      <c r="J15" s="100">
        <f t="shared" si="0"/>
        <v>85.877481812167318</v>
      </c>
      <c r="K15" s="101"/>
      <c r="L15" s="101"/>
      <c r="M15" s="101"/>
      <c r="N15" s="102"/>
    </row>
    <row r="16" spans="1:14" ht="18" customHeight="1">
      <c r="A16" s="96">
        <v>2</v>
      </c>
      <c r="B16" s="97">
        <v>1</v>
      </c>
      <c r="C16" s="84" t="s">
        <v>76</v>
      </c>
      <c r="D16" s="97">
        <v>1</v>
      </c>
      <c r="E16" s="97">
        <v>11</v>
      </c>
      <c r="F16" s="97">
        <v>6</v>
      </c>
      <c r="G16" s="97">
        <v>155203</v>
      </c>
      <c r="H16" s="98">
        <v>1.01</v>
      </c>
      <c r="I16" s="99">
        <v>102</v>
      </c>
      <c r="J16" s="100">
        <f t="shared" si="0"/>
        <v>88.808875110015066</v>
      </c>
      <c r="K16" s="101"/>
      <c r="L16" s="101"/>
      <c r="M16" s="101"/>
      <c r="N16" s="102"/>
    </row>
    <row r="17" spans="1:14" ht="18" customHeight="1">
      <c r="A17" s="96">
        <v>2</v>
      </c>
      <c r="B17" s="97">
        <v>1</v>
      </c>
      <c r="C17" s="84" t="s">
        <v>76</v>
      </c>
      <c r="D17" s="97">
        <v>1</v>
      </c>
      <c r="E17" s="97">
        <v>10</v>
      </c>
      <c r="F17" s="97">
        <v>5</v>
      </c>
      <c r="G17" s="97">
        <v>155204</v>
      </c>
      <c r="H17" s="98">
        <v>1.01</v>
      </c>
      <c r="I17" s="99">
        <v>90</v>
      </c>
      <c r="J17" s="100">
        <f t="shared" si="0"/>
        <v>86.610330136629258</v>
      </c>
      <c r="K17" s="101"/>
      <c r="L17" s="101"/>
      <c r="M17" s="101"/>
      <c r="N17" s="102"/>
    </row>
    <row r="18" spans="1:14" ht="18" customHeight="1">
      <c r="A18" s="96">
        <v>2</v>
      </c>
      <c r="B18" s="97">
        <v>1</v>
      </c>
      <c r="C18" s="84" t="s">
        <v>76</v>
      </c>
      <c r="D18" s="97">
        <v>1</v>
      </c>
      <c r="E18" s="97">
        <v>14</v>
      </c>
      <c r="F18" s="97">
        <v>7</v>
      </c>
      <c r="G18" s="97">
        <v>155205</v>
      </c>
      <c r="H18" s="98">
        <v>1.01</v>
      </c>
      <c r="I18" s="99">
        <v>95</v>
      </c>
      <c r="J18" s="100">
        <f t="shared" si="0"/>
        <v>87.52639054220667</v>
      </c>
      <c r="K18" s="101"/>
      <c r="L18" s="101"/>
      <c r="M18" s="101"/>
      <c r="N18" s="102"/>
    </row>
    <row r="19" spans="1:14" ht="18" customHeight="1">
      <c r="A19" s="96">
        <v>2</v>
      </c>
      <c r="B19" s="97">
        <v>1</v>
      </c>
      <c r="C19" s="84" t="s">
        <v>76</v>
      </c>
      <c r="D19" s="97">
        <v>1</v>
      </c>
      <c r="E19" s="97">
        <v>15</v>
      </c>
      <c r="F19" s="97">
        <v>8</v>
      </c>
      <c r="G19" s="97">
        <v>155206</v>
      </c>
      <c r="H19" s="98">
        <v>1.01</v>
      </c>
      <c r="I19" s="99">
        <v>81</v>
      </c>
      <c r="J19" s="100">
        <f t="shared" si="0"/>
        <v>84.961421406589892</v>
      </c>
      <c r="K19" s="101"/>
      <c r="L19" s="101"/>
      <c r="M19" s="101"/>
      <c r="N19" s="102"/>
    </row>
    <row r="20" spans="1:14" ht="18" customHeight="1">
      <c r="A20" s="96">
        <v>2</v>
      </c>
      <c r="B20" s="97">
        <v>1</v>
      </c>
      <c r="C20" s="84" t="s">
        <v>76</v>
      </c>
      <c r="D20" s="97">
        <v>1</v>
      </c>
      <c r="E20" s="97">
        <v>8</v>
      </c>
      <c r="F20" s="97">
        <v>4</v>
      </c>
      <c r="G20" s="97">
        <v>155207</v>
      </c>
      <c r="H20" s="98">
        <v>1.01</v>
      </c>
      <c r="I20" s="99">
        <v>72</v>
      </c>
      <c r="J20" s="100">
        <f t="shared" si="0"/>
        <v>83.31251267655054</v>
      </c>
      <c r="K20" s="101"/>
      <c r="L20" s="101"/>
      <c r="M20" s="101"/>
      <c r="N20" s="102"/>
    </row>
    <row r="21" spans="1:14" ht="18" customHeight="1">
      <c r="A21" s="96">
        <v>2</v>
      </c>
      <c r="B21" s="97">
        <v>1</v>
      </c>
      <c r="C21" s="84" t="s">
        <v>76</v>
      </c>
      <c r="D21" s="97">
        <v>1</v>
      </c>
      <c r="E21" s="97">
        <v>2</v>
      </c>
      <c r="F21" s="97">
        <v>1</v>
      </c>
      <c r="G21" s="97">
        <v>155208</v>
      </c>
      <c r="H21" s="98">
        <v>1.01</v>
      </c>
      <c r="I21" s="99">
        <v>80</v>
      </c>
      <c r="J21" s="100">
        <f t="shared" si="0"/>
        <v>84.778209325474421</v>
      </c>
      <c r="K21" s="101"/>
      <c r="L21" s="101"/>
      <c r="M21" s="101"/>
      <c r="N21" s="102"/>
    </row>
    <row r="22" spans="1:14" ht="18" customHeight="1" thickBot="1">
      <c r="A22" s="96">
        <v>2</v>
      </c>
      <c r="B22" s="97">
        <v>1</v>
      </c>
      <c r="C22" s="84" t="s">
        <v>76</v>
      </c>
      <c r="D22" s="97">
        <v>1</v>
      </c>
      <c r="E22" s="97">
        <v>18</v>
      </c>
      <c r="F22" s="97">
        <v>9</v>
      </c>
      <c r="G22" s="97">
        <v>155209</v>
      </c>
      <c r="H22" s="98">
        <v>1</v>
      </c>
      <c r="I22" s="99">
        <v>76.000000000000014</v>
      </c>
      <c r="J22" s="100">
        <f>IF(ISNUMBER($I22),(($I22-$I$23)*$I$27)+$I$23,"-     ")</f>
        <v>84.045361001012481</v>
      </c>
      <c r="K22" s="101"/>
      <c r="L22" s="101"/>
      <c r="M22" s="101"/>
      <c r="N22" s="102"/>
    </row>
    <row r="23" spans="1:14" ht="18" customHeight="1">
      <c r="A23" s="135" t="s">
        <v>75</v>
      </c>
      <c r="B23" s="119"/>
      <c r="C23" s="120"/>
      <c r="D23" s="119"/>
      <c r="E23" s="119"/>
      <c r="F23" s="121"/>
      <c r="G23" s="119"/>
      <c r="H23" s="122">
        <f>AVERAGE(H$3:H$22)</f>
        <v>1.0070000000000001</v>
      </c>
      <c r="I23" s="103">
        <f>AVERAGE(I$3:I$22)</f>
        <v>85.85</v>
      </c>
      <c r="J23" s="104">
        <f>AVERAGE(J$3:J$22)</f>
        <v>85.85</v>
      </c>
      <c r="K23" s="120"/>
      <c r="L23" s="120"/>
      <c r="M23" s="120"/>
      <c r="N23" s="123"/>
    </row>
    <row r="24" spans="1:14" ht="18" customHeight="1">
      <c r="A24" s="136" t="s">
        <v>74</v>
      </c>
      <c r="B24" s="118"/>
      <c r="C24" s="117"/>
      <c r="D24" s="118"/>
      <c r="E24" s="118"/>
      <c r="F24" s="118"/>
      <c r="G24" s="118"/>
      <c r="H24" s="124"/>
      <c r="I24" s="105">
        <f>MEDIAN(I$3:I$22)</f>
        <v>85.5</v>
      </c>
      <c r="J24" s="106">
        <f>MEDIAN(J$3:J$22)</f>
        <v>85.785875771609568</v>
      </c>
      <c r="K24" s="117"/>
      <c r="L24" s="117"/>
      <c r="M24" s="117"/>
      <c r="N24" s="125"/>
    </row>
    <row r="25" spans="1:14" ht="18" customHeight="1">
      <c r="A25" s="136" t="s">
        <v>73</v>
      </c>
      <c r="B25" s="118"/>
      <c r="C25" s="117"/>
      <c r="D25" s="118"/>
      <c r="E25" s="118"/>
      <c r="F25" s="118"/>
      <c r="G25" s="118"/>
      <c r="H25" s="124"/>
      <c r="I25" s="105">
        <f>STDEV(I$3:I$22)</f>
        <v>9.1782064524726135</v>
      </c>
      <c r="J25" s="106">
        <f>STDEV(J$3:J$22)</f>
        <v>1.6815583050650771</v>
      </c>
      <c r="K25" s="117"/>
      <c r="L25" s="117"/>
      <c r="M25" s="117"/>
      <c r="N25" s="125"/>
    </row>
    <row r="26" spans="1:14" ht="18" customHeight="1" thickBot="1">
      <c r="A26" s="136" t="s">
        <v>72</v>
      </c>
      <c r="B26" s="118"/>
      <c r="C26" s="117"/>
      <c r="D26" s="118"/>
      <c r="E26" s="118"/>
      <c r="F26" s="118"/>
      <c r="G26" s="118"/>
      <c r="H26" s="124"/>
      <c r="I26" s="107">
        <f>I25/I23</f>
        <v>0.1069098014265884</v>
      </c>
      <c r="J26" s="108">
        <f>J25/J23</f>
        <v>1.958716721100847E-2</v>
      </c>
      <c r="K26" s="117"/>
      <c r="L26" s="117"/>
      <c r="M26" s="117"/>
      <c r="N26" s="125"/>
    </row>
    <row r="27" spans="1:14" ht="18" customHeight="1" thickBot="1">
      <c r="A27" s="137" t="s">
        <v>71</v>
      </c>
      <c r="B27" s="109"/>
      <c r="C27" s="110"/>
      <c r="D27" s="109"/>
      <c r="E27" s="109"/>
      <c r="F27" s="109"/>
      <c r="G27" s="109"/>
      <c r="H27" s="111"/>
      <c r="I27" s="138">
        <f>SQRT(I26*I26*H23/$C$31)/I26</f>
        <v>0.18321208111548393</v>
      </c>
      <c r="J27" s="112"/>
      <c r="K27" s="112"/>
      <c r="L27" s="112"/>
      <c r="M27" s="112"/>
      <c r="N27" s="113"/>
    </row>
    <row r="28" spans="1:14" ht="18" customHeight="1">
      <c r="H28" s="114"/>
    </row>
    <row r="29" spans="1:14" ht="18" customHeight="1">
      <c r="H29" s="114"/>
    </row>
    <row r="30" spans="1:14" ht="18" customHeight="1">
      <c r="A30" s="115" t="s">
        <v>70</v>
      </c>
      <c r="B30" s="116" t="s">
        <v>84</v>
      </c>
      <c r="H30" s="114"/>
    </row>
    <row r="31" spans="1:14" ht="18" customHeight="1">
      <c r="A31" s="84" t="s">
        <v>69</v>
      </c>
      <c r="C31" s="118">
        <v>30</v>
      </c>
      <c r="D31" s="117" t="s">
        <v>68</v>
      </c>
      <c r="H31" s="114"/>
    </row>
    <row r="32" spans="1:14" ht="18" customHeight="1">
      <c r="H32" s="114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Clinton Savory,
Printed: 2025-12-18 10:30.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CA95-347D-4F46-9718-11AA94278AB5}">
  <sheetPr codeName="Sheet6"/>
  <dimension ref="A1:BN153"/>
  <sheetViews>
    <sheetView zoomScale="159" zoomScaleNormal="15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28515625" style="46" bestFit="1" customWidth="1"/>
    <col min="66" max="16384" width="9.140625" style="2"/>
  </cols>
  <sheetData>
    <row r="1" spans="1:66" ht="15">
      <c r="B1" s="7" t="s">
        <v>135</v>
      </c>
      <c r="BM1" s="26" t="s">
        <v>8</v>
      </c>
    </row>
    <row r="2" spans="1:66" ht="15">
      <c r="A2" s="23" t="s">
        <v>36</v>
      </c>
      <c r="B2" s="17" t="s">
        <v>40</v>
      </c>
      <c r="C2" s="14" t="s">
        <v>41</v>
      </c>
      <c r="D2" s="13" t="s">
        <v>92</v>
      </c>
      <c r="E2" s="15" t="s">
        <v>92</v>
      </c>
      <c r="F2" s="16" t="s">
        <v>92</v>
      </c>
      <c r="G2" s="16" t="s">
        <v>92</v>
      </c>
      <c r="H2" s="16" t="s">
        <v>92</v>
      </c>
      <c r="I2" s="16" t="s">
        <v>92</v>
      </c>
      <c r="J2" s="16" t="s">
        <v>92</v>
      </c>
      <c r="K2" s="16" t="s">
        <v>92</v>
      </c>
      <c r="L2" s="16" t="s">
        <v>92</v>
      </c>
      <c r="M2" s="16" t="s">
        <v>92</v>
      </c>
      <c r="N2" s="16" t="s">
        <v>92</v>
      </c>
      <c r="O2" s="14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93</v>
      </c>
      <c r="C3" s="8" t="s">
        <v>93</v>
      </c>
      <c r="D3" s="143" t="s">
        <v>94</v>
      </c>
      <c r="E3" s="144" t="s">
        <v>95</v>
      </c>
      <c r="F3" s="145" t="s">
        <v>96</v>
      </c>
      <c r="G3" s="145" t="s">
        <v>97</v>
      </c>
      <c r="H3" s="145" t="s">
        <v>98</v>
      </c>
      <c r="I3" s="145" t="s">
        <v>99</v>
      </c>
      <c r="J3" s="145" t="s">
        <v>100</v>
      </c>
      <c r="K3" s="145" t="s">
        <v>101</v>
      </c>
      <c r="L3" s="145" t="s">
        <v>102</v>
      </c>
      <c r="M3" s="145" t="s">
        <v>103</v>
      </c>
      <c r="N3" s="145" t="s">
        <v>104</v>
      </c>
      <c r="O3" s="146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23</v>
      </c>
    </row>
    <row r="4" spans="1:66">
      <c r="A4" s="28"/>
      <c r="B4" s="18"/>
      <c r="C4" s="8"/>
      <c r="D4" s="8" t="s">
        <v>42</v>
      </c>
      <c r="E4" s="9" t="s">
        <v>105</v>
      </c>
      <c r="F4" s="10" t="s">
        <v>106</v>
      </c>
      <c r="G4" s="10" t="s">
        <v>106</v>
      </c>
      <c r="H4" s="10" t="s">
        <v>105</v>
      </c>
      <c r="I4" s="10" t="s">
        <v>106</v>
      </c>
      <c r="J4" s="10" t="s">
        <v>106</v>
      </c>
      <c r="K4" s="10" t="s">
        <v>106</v>
      </c>
      <c r="L4" s="10" t="s">
        <v>105</v>
      </c>
      <c r="M4" s="10" t="s">
        <v>105</v>
      </c>
      <c r="N4" s="10" t="s">
        <v>105</v>
      </c>
      <c r="O4" s="14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8"/>
      <c r="C5" s="8"/>
      <c r="D5" s="25" t="s">
        <v>107</v>
      </c>
      <c r="E5" s="24" t="s">
        <v>44</v>
      </c>
      <c r="F5" s="24" t="s">
        <v>44</v>
      </c>
      <c r="G5" s="24" t="s">
        <v>44</v>
      </c>
      <c r="H5" s="24" t="s">
        <v>108</v>
      </c>
      <c r="I5" s="24" t="s">
        <v>108</v>
      </c>
      <c r="J5" s="24" t="s">
        <v>44</v>
      </c>
      <c r="K5" s="24" t="s">
        <v>45</v>
      </c>
      <c r="L5" s="24" t="s">
        <v>44</v>
      </c>
      <c r="M5" s="24" t="s">
        <v>44</v>
      </c>
      <c r="N5" s="24" t="s">
        <v>44</v>
      </c>
      <c r="O5" s="14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7">
        <v>1</v>
      </c>
      <c r="C6" s="13">
        <v>1</v>
      </c>
      <c r="D6" s="196">
        <v>79</v>
      </c>
      <c r="E6" s="197"/>
      <c r="F6" s="197">
        <v>75.999999999999986</v>
      </c>
      <c r="G6" s="197">
        <v>77</v>
      </c>
      <c r="H6" s="197">
        <v>80</v>
      </c>
      <c r="I6" s="197">
        <v>78</v>
      </c>
      <c r="J6" s="197">
        <v>69</v>
      </c>
      <c r="K6" s="197">
        <v>72</v>
      </c>
      <c r="L6" s="197">
        <v>82</v>
      </c>
      <c r="M6" s="197">
        <v>85</v>
      </c>
      <c r="N6" s="197">
        <v>80</v>
      </c>
      <c r="O6" s="198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200">
        <v>1</v>
      </c>
    </row>
    <row r="7" spans="1:66">
      <c r="A7" s="28"/>
      <c r="B7" s="18">
        <v>1</v>
      </c>
      <c r="C7" s="8">
        <v>2</v>
      </c>
      <c r="D7" s="201">
        <v>80</v>
      </c>
      <c r="E7" s="202"/>
      <c r="F7" s="202">
        <v>75</v>
      </c>
      <c r="G7" s="202">
        <v>78</v>
      </c>
      <c r="H7" s="202">
        <v>80</v>
      </c>
      <c r="I7" s="202">
        <v>80</v>
      </c>
      <c r="J7" s="202">
        <v>73</v>
      </c>
      <c r="K7" s="203">
        <v>106</v>
      </c>
      <c r="L7" s="202">
        <v>81.666666666666671</v>
      </c>
      <c r="M7" s="202">
        <v>84.000000000000014</v>
      </c>
      <c r="N7" s="202">
        <v>77</v>
      </c>
      <c r="O7" s="198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200" t="e">
        <v>#N/A</v>
      </c>
    </row>
    <row r="8" spans="1:66">
      <c r="A8" s="28"/>
      <c r="B8" s="18">
        <v>1</v>
      </c>
      <c r="C8" s="8">
        <v>3</v>
      </c>
      <c r="D8" s="201">
        <v>97</v>
      </c>
      <c r="E8" s="202"/>
      <c r="F8" s="202">
        <v>75</v>
      </c>
      <c r="G8" s="202">
        <v>79</v>
      </c>
      <c r="H8" s="202">
        <v>80</v>
      </c>
      <c r="I8" s="202">
        <v>79</v>
      </c>
      <c r="J8" s="202">
        <v>73</v>
      </c>
      <c r="K8" s="202">
        <v>80</v>
      </c>
      <c r="L8" s="202">
        <v>79</v>
      </c>
      <c r="M8" s="202">
        <v>84.000000000000014</v>
      </c>
      <c r="N8" s="202">
        <v>78</v>
      </c>
      <c r="O8" s="198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200">
        <v>16</v>
      </c>
    </row>
    <row r="9" spans="1:66">
      <c r="A9" s="28"/>
      <c r="B9" s="18">
        <v>1</v>
      </c>
      <c r="C9" s="8">
        <v>4</v>
      </c>
      <c r="D9" s="201">
        <v>86</v>
      </c>
      <c r="E9" s="202"/>
      <c r="F9" s="202">
        <v>77</v>
      </c>
      <c r="G9" s="202">
        <v>80</v>
      </c>
      <c r="H9" s="202">
        <v>80</v>
      </c>
      <c r="I9" s="202">
        <v>79</v>
      </c>
      <c r="J9" s="202">
        <v>74</v>
      </c>
      <c r="K9" s="202">
        <v>78</v>
      </c>
      <c r="L9" s="202">
        <v>78</v>
      </c>
      <c r="M9" s="202">
        <v>80</v>
      </c>
      <c r="N9" s="202">
        <v>82</v>
      </c>
      <c r="O9" s="198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200">
        <v>78.933928571428581</v>
      </c>
      <c r="BN9" s="26"/>
    </row>
    <row r="10" spans="1:66">
      <c r="A10" s="28"/>
      <c r="B10" s="18">
        <v>2</v>
      </c>
      <c r="C10" s="8">
        <v>5</v>
      </c>
      <c r="D10" s="201">
        <v>84</v>
      </c>
      <c r="E10" s="202">
        <v>88</v>
      </c>
      <c r="F10" s="202">
        <v>77</v>
      </c>
      <c r="G10" s="202">
        <v>79</v>
      </c>
      <c r="H10" s="202">
        <v>90</v>
      </c>
      <c r="I10" s="202">
        <v>76</v>
      </c>
      <c r="J10" s="204">
        <v>70.999999999999986</v>
      </c>
      <c r="K10" s="202">
        <v>70.999999999999986</v>
      </c>
      <c r="L10" s="202">
        <v>80.666666666666657</v>
      </c>
      <c r="M10" s="203">
        <v>97.000000000000014</v>
      </c>
      <c r="N10" s="204">
        <v>91</v>
      </c>
      <c r="O10" s="198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200">
        <v>8</v>
      </c>
    </row>
    <row r="11" spans="1:66">
      <c r="A11" s="28"/>
      <c r="B11" s="18">
        <v>2</v>
      </c>
      <c r="C11" s="8">
        <v>6</v>
      </c>
      <c r="D11" s="201">
        <v>70</v>
      </c>
      <c r="E11" s="202">
        <v>77</v>
      </c>
      <c r="F11" s="202">
        <v>75</v>
      </c>
      <c r="G11" s="202">
        <v>79</v>
      </c>
      <c r="H11" s="202">
        <v>80</v>
      </c>
      <c r="I11" s="202">
        <v>78</v>
      </c>
      <c r="J11" s="204">
        <v>70.999999999999986</v>
      </c>
      <c r="K11" s="202">
        <v>72.999999999999986</v>
      </c>
      <c r="L11" s="202">
        <v>81.666666666666671</v>
      </c>
      <c r="M11" s="202">
        <v>84.000000000000014</v>
      </c>
      <c r="N11" s="204">
        <v>88</v>
      </c>
      <c r="O11" s="198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205"/>
    </row>
    <row r="12" spans="1:66">
      <c r="A12" s="28"/>
      <c r="B12" s="18">
        <v>2</v>
      </c>
      <c r="C12" s="8">
        <v>7</v>
      </c>
      <c r="D12" s="201">
        <v>84</v>
      </c>
      <c r="E12" s="202">
        <v>84.000000000000014</v>
      </c>
      <c r="F12" s="202">
        <v>79</v>
      </c>
      <c r="G12" s="202">
        <v>79</v>
      </c>
      <c r="H12" s="202">
        <v>80</v>
      </c>
      <c r="I12" s="202">
        <v>77</v>
      </c>
      <c r="J12" s="204">
        <v>62</v>
      </c>
      <c r="K12" s="202">
        <v>79</v>
      </c>
      <c r="L12" s="202">
        <v>84.000000000000014</v>
      </c>
      <c r="M12" s="202">
        <v>87</v>
      </c>
      <c r="N12" s="204">
        <v>87</v>
      </c>
      <c r="O12" s="198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205"/>
    </row>
    <row r="13" spans="1:66">
      <c r="A13" s="28"/>
      <c r="B13" s="18">
        <v>2</v>
      </c>
      <c r="C13" s="8">
        <v>8</v>
      </c>
      <c r="D13" s="201">
        <v>72</v>
      </c>
      <c r="E13" s="202">
        <v>81</v>
      </c>
      <c r="F13" s="202">
        <v>79</v>
      </c>
      <c r="G13" s="202">
        <v>78</v>
      </c>
      <c r="H13" s="202">
        <v>80</v>
      </c>
      <c r="I13" s="202">
        <v>80</v>
      </c>
      <c r="J13" s="204">
        <v>65</v>
      </c>
      <c r="K13" s="203">
        <v>93</v>
      </c>
      <c r="L13" s="202">
        <v>83</v>
      </c>
      <c r="M13" s="202">
        <v>82</v>
      </c>
      <c r="N13" s="204">
        <v>88</v>
      </c>
      <c r="O13" s="198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205"/>
    </row>
    <row r="14" spans="1:66">
      <c r="A14" s="28"/>
      <c r="B14" s="18"/>
      <c r="C14" s="8">
        <v>9</v>
      </c>
      <c r="D14" s="201">
        <v>101.99999999999999</v>
      </c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198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205"/>
    </row>
    <row r="15" spans="1:66">
      <c r="A15" s="28"/>
      <c r="B15" s="18"/>
      <c r="C15" s="8">
        <v>10</v>
      </c>
      <c r="D15" s="201">
        <v>90</v>
      </c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198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205"/>
    </row>
    <row r="16" spans="1:66">
      <c r="A16" s="28"/>
      <c r="B16" s="18"/>
      <c r="C16" s="8">
        <v>11</v>
      </c>
      <c r="D16" s="201">
        <v>101.99999999999999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198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205"/>
    </row>
    <row r="17" spans="1:65">
      <c r="A17" s="28"/>
      <c r="B17" s="18"/>
      <c r="C17" s="8">
        <v>12</v>
      </c>
      <c r="D17" s="201">
        <v>94</v>
      </c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198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205"/>
    </row>
    <row r="18" spans="1:65">
      <c r="A18" s="28"/>
      <c r="B18" s="18"/>
      <c r="C18" s="8">
        <v>13</v>
      </c>
      <c r="D18" s="201">
        <v>86</v>
      </c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198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205"/>
    </row>
    <row r="19" spans="1:65">
      <c r="A19" s="28"/>
      <c r="B19" s="18"/>
      <c r="C19" s="8">
        <v>14</v>
      </c>
      <c r="D19" s="201">
        <v>95</v>
      </c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198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205"/>
    </row>
    <row r="20" spans="1:65">
      <c r="A20" s="28"/>
      <c r="B20" s="18"/>
      <c r="C20" s="8">
        <v>15</v>
      </c>
      <c r="D20" s="201">
        <v>81</v>
      </c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198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205"/>
    </row>
    <row r="21" spans="1:65">
      <c r="A21" s="28"/>
      <c r="B21" s="18"/>
      <c r="C21" s="8">
        <v>16</v>
      </c>
      <c r="D21" s="201">
        <v>86</v>
      </c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198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205"/>
    </row>
    <row r="22" spans="1:65">
      <c r="A22" s="28"/>
      <c r="B22" s="18"/>
      <c r="C22" s="8">
        <v>17</v>
      </c>
      <c r="D22" s="201">
        <v>76</v>
      </c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198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205"/>
    </row>
    <row r="23" spans="1:65">
      <c r="A23" s="28"/>
      <c r="B23" s="18"/>
      <c r="C23" s="8">
        <v>18</v>
      </c>
      <c r="D23" s="201">
        <v>76</v>
      </c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198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205"/>
    </row>
    <row r="24" spans="1:65">
      <c r="A24" s="28"/>
      <c r="B24" s="18"/>
      <c r="C24" s="8">
        <v>19</v>
      </c>
      <c r="D24" s="201">
        <v>85</v>
      </c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198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205"/>
    </row>
    <row r="25" spans="1:65">
      <c r="A25" s="28"/>
      <c r="B25" s="18"/>
      <c r="C25" s="8">
        <v>20</v>
      </c>
      <c r="D25" s="201">
        <v>92</v>
      </c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198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205"/>
    </row>
    <row r="26" spans="1:65">
      <c r="A26" s="28"/>
      <c r="B26" s="19" t="s">
        <v>109</v>
      </c>
      <c r="C26" s="11"/>
      <c r="D26" s="206">
        <v>85.85</v>
      </c>
      <c r="E26" s="206">
        <v>82.5</v>
      </c>
      <c r="F26" s="206">
        <v>76.625</v>
      </c>
      <c r="G26" s="206">
        <v>78.625</v>
      </c>
      <c r="H26" s="206">
        <v>81.25</v>
      </c>
      <c r="I26" s="206">
        <v>78.375</v>
      </c>
      <c r="J26" s="206">
        <v>69.75</v>
      </c>
      <c r="K26" s="206">
        <v>81.5</v>
      </c>
      <c r="L26" s="206">
        <v>81.250000000000014</v>
      </c>
      <c r="M26" s="206">
        <v>85.375</v>
      </c>
      <c r="N26" s="206">
        <v>83.875</v>
      </c>
      <c r="O26" s="198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205"/>
    </row>
    <row r="27" spans="1:65">
      <c r="A27" s="28"/>
      <c r="B27" s="3" t="s">
        <v>110</v>
      </c>
      <c r="C27" s="27"/>
      <c r="D27" s="202">
        <v>85.5</v>
      </c>
      <c r="E27" s="202">
        <v>82.5</v>
      </c>
      <c r="F27" s="202">
        <v>76.5</v>
      </c>
      <c r="G27" s="202">
        <v>79</v>
      </c>
      <c r="H27" s="202">
        <v>80</v>
      </c>
      <c r="I27" s="202">
        <v>78.5</v>
      </c>
      <c r="J27" s="202">
        <v>70.999999999999986</v>
      </c>
      <c r="K27" s="202">
        <v>78.5</v>
      </c>
      <c r="L27" s="202">
        <v>81.666666666666671</v>
      </c>
      <c r="M27" s="202">
        <v>84.000000000000014</v>
      </c>
      <c r="N27" s="202">
        <v>84.5</v>
      </c>
      <c r="O27" s="198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205"/>
    </row>
    <row r="28" spans="1:65">
      <c r="A28" s="28"/>
      <c r="B28" s="3" t="s">
        <v>111</v>
      </c>
      <c r="C28" s="27"/>
      <c r="D28" s="22">
        <v>9.1782064524726135</v>
      </c>
      <c r="E28" s="22">
        <v>4.6547466812563156</v>
      </c>
      <c r="F28" s="22">
        <v>1.6850180160122077</v>
      </c>
      <c r="G28" s="22">
        <v>0.91612538131290433</v>
      </c>
      <c r="H28" s="22">
        <v>3.5355339059327378</v>
      </c>
      <c r="I28" s="22">
        <v>1.407885953173359</v>
      </c>
      <c r="J28" s="22">
        <v>4.2342143815082647</v>
      </c>
      <c r="K28" s="22">
        <v>12.106668764421887</v>
      </c>
      <c r="L28" s="22">
        <v>1.9820624179302333</v>
      </c>
      <c r="M28" s="22">
        <v>5.1252177654083315</v>
      </c>
      <c r="N28" s="22">
        <v>5.2762946955496828</v>
      </c>
      <c r="O28" s="14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47"/>
    </row>
    <row r="29" spans="1:65">
      <c r="A29" s="28"/>
      <c r="B29" s="3" t="s">
        <v>27</v>
      </c>
      <c r="C29" s="27"/>
      <c r="D29" s="12">
        <v>0.1069098014265884</v>
      </c>
      <c r="E29" s="12">
        <v>5.6421171894015944E-2</v>
      </c>
      <c r="F29" s="12">
        <v>2.1990447191023919E-2</v>
      </c>
      <c r="G29" s="12">
        <v>1.1651833148653791E-2</v>
      </c>
      <c r="H29" s="12">
        <v>4.3514263457633692E-2</v>
      </c>
      <c r="I29" s="12">
        <v>1.7963457137778104E-2</v>
      </c>
      <c r="J29" s="12">
        <v>6.0705582530584438E-2</v>
      </c>
      <c r="K29" s="12">
        <v>0.14854808299904154</v>
      </c>
      <c r="L29" s="12">
        <v>2.4394614374525943E-2</v>
      </c>
      <c r="M29" s="12">
        <v>6.0031833269790121E-2</v>
      </c>
      <c r="N29" s="12">
        <v>6.2906643166017087E-2</v>
      </c>
      <c r="O29" s="14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7"/>
    </row>
    <row r="30" spans="1:65">
      <c r="A30" s="28"/>
      <c r="B30" s="3" t="s">
        <v>112</v>
      </c>
      <c r="C30" s="27"/>
      <c r="D30" s="12">
        <v>8.7618487432979508E-2</v>
      </c>
      <c r="E30" s="12">
        <v>4.5177929099834646E-2</v>
      </c>
      <c r="F30" s="12">
        <v>-2.9251408275456581E-2</v>
      </c>
      <c r="G30" s="12">
        <v>-3.9137615093999267E-3</v>
      </c>
      <c r="H30" s="12">
        <v>2.9341899871049293E-2</v>
      </c>
      <c r="I30" s="12">
        <v>-7.080967355156953E-3</v>
      </c>
      <c r="J30" s="12">
        <v>-0.11634956903377613</v>
      </c>
      <c r="K30" s="12">
        <v>3.2509105716806319E-2</v>
      </c>
      <c r="L30" s="12">
        <v>2.9341899871049515E-2</v>
      </c>
      <c r="M30" s="12">
        <v>8.1600796326041003E-2</v>
      </c>
      <c r="N30" s="12">
        <v>6.2597561251498623E-2</v>
      </c>
      <c r="O30" s="14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7"/>
    </row>
    <row r="31" spans="1:65">
      <c r="A31" s="28"/>
      <c r="B31" s="39" t="s">
        <v>113</v>
      </c>
      <c r="C31" s="40"/>
      <c r="D31" s="38" t="s">
        <v>114</v>
      </c>
      <c r="E31" s="38">
        <v>0.32</v>
      </c>
      <c r="F31" s="38">
        <v>1.19</v>
      </c>
      <c r="G31" s="38">
        <v>0.67</v>
      </c>
      <c r="H31" s="38">
        <v>0</v>
      </c>
      <c r="I31" s="38">
        <v>0.74</v>
      </c>
      <c r="J31" s="38">
        <v>2.95</v>
      </c>
      <c r="K31" s="38">
        <v>0.06</v>
      </c>
      <c r="L31" s="38">
        <v>0</v>
      </c>
      <c r="M31" s="38">
        <v>1.06</v>
      </c>
      <c r="N31" s="38">
        <v>0.67</v>
      </c>
      <c r="O31" s="14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7"/>
    </row>
    <row r="32" spans="1:65">
      <c r="B32" s="2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BM32" s="47"/>
    </row>
    <row r="33" spans="1:65" ht="15">
      <c r="B33" s="7" t="s">
        <v>136</v>
      </c>
      <c r="BM33" s="26" t="s">
        <v>115</v>
      </c>
    </row>
    <row r="34" spans="1:65" ht="15">
      <c r="A34" s="23" t="s">
        <v>51</v>
      </c>
      <c r="B34" s="17" t="s">
        <v>40</v>
      </c>
      <c r="C34" s="14" t="s">
        <v>41</v>
      </c>
      <c r="D34" s="15" t="s">
        <v>92</v>
      </c>
      <c r="E34" s="14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6">
        <v>1</v>
      </c>
    </row>
    <row r="35" spans="1:65">
      <c r="A35" s="28"/>
      <c r="B35" s="18" t="s">
        <v>93</v>
      </c>
      <c r="C35" s="8" t="s">
        <v>93</v>
      </c>
      <c r="D35" s="144" t="s">
        <v>99</v>
      </c>
      <c r="E35" s="14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6" t="s">
        <v>23</v>
      </c>
    </row>
    <row r="36" spans="1:65">
      <c r="A36" s="28"/>
      <c r="B36" s="18"/>
      <c r="C36" s="8"/>
      <c r="D36" s="9" t="s">
        <v>106</v>
      </c>
      <c r="E36" s="14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2</v>
      </c>
    </row>
    <row r="37" spans="1:65">
      <c r="A37" s="28"/>
      <c r="B37" s="18"/>
      <c r="C37" s="8"/>
      <c r="D37" s="24" t="s">
        <v>108</v>
      </c>
      <c r="E37" s="14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2</v>
      </c>
    </row>
    <row r="38" spans="1:65">
      <c r="A38" s="28"/>
      <c r="B38" s="17">
        <v>1</v>
      </c>
      <c r="C38" s="13">
        <v>1</v>
      </c>
      <c r="D38" s="142" t="s">
        <v>38</v>
      </c>
      <c r="E38" s="14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8">
        <v>1</v>
      </c>
      <c r="C39" s="8">
        <v>2</v>
      </c>
      <c r="D39" s="141" t="s">
        <v>38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8">
        <v>1</v>
      </c>
      <c r="C40" s="8">
        <v>3</v>
      </c>
      <c r="D40" s="141" t="s">
        <v>38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16</v>
      </c>
    </row>
    <row r="41" spans="1:65">
      <c r="A41" s="28"/>
      <c r="B41" s="18">
        <v>1</v>
      </c>
      <c r="C41" s="8">
        <v>4</v>
      </c>
      <c r="D41" s="141" t="s">
        <v>38</v>
      </c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 t="s">
        <v>38</v>
      </c>
    </row>
    <row r="42" spans="1:65">
      <c r="A42" s="28"/>
      <c r="B42" s="18">
        <v>2</v>
      </c>
      <c r="C42" s="8">
        <v>5</v>
      </c>
      <c r="D42" s="141" t="s">
        <v>38</v>
      </c>
      <c r="E42" s="14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8</v>
      </c>
    </row>
    <row r="43" spans="1:65">
      <c r="A43" s="28"/>
      <c r="B43" s="18">
        <v>2</v>
      </c>
      <c r="C43" s="8">
        <v>6</v>
      </c>
      <c r="D43" s="141" t="s">
        <v>38</v>
      </c>
      <c r="E43" s="14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47"/>
    </row>
    <row r="44" spans="1:65">
      <c r="A44" s="28"/>
      <c r="B44" s="18">
        <v>2</v>
      </c>
      <c r="C44" s="8">
        <v>7</v>
      </c>
      <c r="D44" s="141" t="s">
        <v>38</v>
      </c>
      <c r="E44" s="14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47"/>
    </row>
    <row r="45" spans="1:65">
      <c r="A45" s="28"/>
      <c r="B45" s="18">
        <v>2</v>
      </c>
      <c r="C45" s="8">
        <v>8</v>
      </c>
      <c r="D45" s="141" t="s">
        <v>38</v>
      </c>
      <c r="E45" s="14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47"/>
    </row>
    <row r="46" spans="1:65">
      <c r="A46" s="28"/>
      <c r="B46" s="19" t="s">
        <v>109</v>
      </c>
      <c r="C46" s="11"/>
      <c r="D46" s="21" t="s">
        <v>142</v>
      </c>
      <c r="E46" s="14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47"/>
    </row>
    <row r="47" spans="1:65">
      <c r="A47" s="28"/>
      <c r="B47" s="3" t="s">
        <v>110</v>
      </c>
      <c r="C47" s="27"/>
      <c r="D47" s="10" t="s">
        <v>142</v>
      </c>
      <c r="E47" s="14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47"/>
    </row>
    <row r="48" spans="1:65">
      <c r="A48" s="28"/>
      <c r="B48" s="3" t="s">
        <v>111</v>
      </c>
      <c r="C48" s="27"/>
      <c r="D48" s="22" t="s">
        <v>142</v>
      </c>
      <c r="E48" s="14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47"/>
    </row>
    <row r="49" spans="1:65">
      <c r="A49" s="28"/>
      <c r="B49" s="3" t="s">
        <v>27</v>
      </c>
      <c r="C49" s="27"/>
      <c r="D49" s="12" t="s">
        <v>142</v>
      </c>
      <c r="E49" s="14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47"/>
    </row>
    <row r="50" spans="1:65">
      <c r="A50" s="28"/>
      <c r="B50" s="3" t="s">
        <v>112</v>
      </c>
      <c r="C50" s="27"/>
      <c r="D50" s="12" t="s">
        <v>142</v>
      </c>
      <c r="E50" s="14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47"/>
    </row>
    <row r="51" spans="1:65">
      <c r="A51" s="28"/>
      <c r="B51" s="39" t="s">
        <v>113</v>
      </c>
      <c r="C51" s="40"/>
      <c r="D51" s="38" t="s">
        <v>114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47"/>
    </row>
    <row r="52" spans="1:65">
      <c r="B52" s="29"/>
      <c r="C52" s="19"/>
      <c r="D52" s="19"/>
      <c r="BM52" s="47"/>
    </row>
    <row r="53" spans="1:65" ht="15">
      <c r="B53" s="7" t="s">
        <v>137</v>
      </c>
      <c r="BM53" s="26" t="s">
        <v>115</v>
      </c>
    </row>
    <row r="54" spans="1:65" ht="15">
      <c r="A54" s="23" t="s">
        <v>52</v>
      </c>
      <c r="B54" s="17" t="s">
        <v>40</v>
      </c>
      <c r="C54" s="14" t="s">
        <v>41</v>
      </c>
      <c r="D54" s="15" t="s">
        <v>92</v>
      </c>
      <c r="E54" s="14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>
        <v>1</v>
      </c>
    </row>
    <row r="55" spans="1:65">
      <c r="A55" s="28"/>
      <c r="B55" s="18" t="s">
        <v>93</v>
      </c>
      <c r="C55" s="8" t="s">
        <v>93</v>
      </c>
      <c r="D55" s="144" t="s">
        <v>99</v>
      </c>
      <c r="E55" s="1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 t="s">
        <v>23</v>
      </c>
    </row>
    <row r="56" spans="1:65">
      <c r="A56" s="28"/>
      <c r="B56" s="18"/>
      <c r="C56" s="8"/>
      <c r="D56" s="9" t="s">
        <v>106</v>
      </c>
      <c r="E56" s="14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2</v>
      </c>
    </row>
    <row r="57" spans="1:65">
      <c r="A57" s="28"/>
      <c r="B57" s="18"/>
      <c r="C57" s="8"/>
      <c r="D57" s="24" t="s">
        <v>108</v>
      </c>
      <c r="E57" s="14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2</v>
      </c>
    </row>
    <row r="58" spans="1:65">
      <c r="A58" s="28"/>
      <c r="B58" s="17">
        <v>1</v>
      </c>
      <c r="C58" s="13">
        <v>1</v>
      </c>
      <c r="D58" s="142" t="s">
        <v>38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8">
        <v>1</v>
      </c>
      <c r="C59" s="8">
        <v>2</v>
      </c>
      <c r="D59" s="141" t="s">
        <v>38</v>
      </c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8">
        <v>3</v>
      </c>
      <c r="D60" s="141" t="s">
        <v>38</v>
      </c>
      <c r="E60" s="14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16</v>
      </c>
    </row>
    <row r="61" spans="1:65">
      <c r="A61" s="28"/>
      <c r="B61" s="18">
        <v>1</v>
      </c>
      <c r="C61" s="8">
        <v>4</v>
      </c>
      <c r="D61" s="141" t="s">
        <v>38</v>
      </c>
      <c r="E61" s="14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s">
        <v>38</v>
      </c>
    </row>
    <row r="62" spans="1:65">
      <c r="A62" s="28"/>
      <c r="B62" s="18">
        <v>2</v>
      </c>
      <c r="C62" s="8">
        <v>5</v>
      </c>
      <c r="D62" s="141" t="s">
        <v>38</v>
      </c>
      <c r="E62" s="14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8</v>
      </c>
    </row>
    <row r="63" spans="1:65">
      <c r="A63" s="28"/>
      <c r="B63" s="18">
        <v>2</v>
      </c>
      <c r="C63" s="8">
        <v>6</v>
      </c>
      <c r="D63" s="141" t="s">
        <v>38</v>
      </c>
      <c r="E63" s="14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47"/>
    </row>
    <row r="64" spans="1:65">
      <c r="A64" s="28"/>
      <c r="B64" s="18">
        <v>2</v>
      </c>
      <c r="C64" s="8">
        <v>7</v>
      </c>
      <c r="D64" s="141" t="s">
        <v>38</v>
      </c>
      <c r="E64" s="14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47"/>
    </row>
    <row r="65" spans="1:65">
      <c r="A65" s="28"/>
      <c r="B65" s="18">
        <v>2</v>
      </c>
      <c r="C65" s="8">
        <v>8</v>
      </c>
      <c r="D65" s="141" t="s">
        <v>38</v>
      </c>
      <c r="E65" s="14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47"/>
    </row>
    <row r="66" spans="1:65">
      <c r="A66" s="28"/>
      <c r="B66" s="19" t="s">
        <v>109</v>
      </c>
      <c r="C66" s="11"/>
      <c r="D66" s="21" t="s">
        <v>142</v>
      </c>
      <c r="E66" s="14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47"/>
    </row>
    <row r="67" spans="1:65">
      <c r="A67" s="28"/>
      <c r="B67" s="3" t="s">
        <v>110</v>
      </c>
      <c r="C67" s="27"/>
      <c r="D67" s="10" t="s">
        <v>142</v>
      </c>
      <c r="E67" s="14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47"/>
    </row>
    <row r="68" spans="1:65">
      <c r="A68" s="28"/>
      <c r="B68" s="3" t="s">
        <v>111</v>
      </c>
      <c r="C68" s="27"/>
      <c r="D68" s="22" t="s">
        <v>142</v>
      </c>
      <c r="E68" s="1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47"/>
    </row>
    <row r="69" spans="1:65">
      <c r="A69" s="28"/>
      <c r="B69" s="3" t="s">
        <v>27</v>
      </c>
      <c r="C69" s="27"/>
      <c r="D69" s="12" t="s">
        <v>142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47"/>
    </row>
    <row r="70" spans="1:65">
      <c r="A70" s="28"/>
      <c r="B70" s="3" t="s">
        <v>112</v>
      </c>
      <c r="C70" s="27"/>
      <c r="D70" s="12" t="s">
        <v>142</v>
      </c>
      <c r="E70" s="14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47"/>
    </row>
    <row r="71" spans="1:65">
      <c r="A71" s="28"/>
      <c r="B71" s="39" t="s">
        <v>113</v>
      </c>
      <c r="C71" s="40"/>
      <c r="D71" s="38" t="s">
        <v>114</v>
      </c>
      <c r="E71" s="14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47"/>
    </row>
    <row r="72" spans="1:65">
      <c r="B72" s="29"/>
      <c r="C72" s="19"/>
      <c r="D72" s="19"/>
      <c r="BM72" s="47"/>
    </row>
    <row r="73" spans="1:65">
      <c r="BM73" s="47"/>
    </row>
    <row r="74" spans="1:65">
      <c r="BM74" s="47"/>
    </row>
    <row r="75" spans="1:65">
      <c r="BM75" s="47"/>
    </row>
    <row r="76" spans="1:65">
      <c r="BM76" s="47"/>
    </row>
    <row r="77" spans="1:65">
      <c r="BM77" s="47"/>
    </row>
    <row r="78" spans="1:65">
      <c r="BM78" s="47"/>
    </row>
    <row r="79" spans="1:65">
      <c r="BM79" s="47"/>
    </row>
    <row r="80" spans="1:65">
      <c r="BM80" s="47"/>
    </row>
    <row r="81" spans="65:65">
      <c r="BM81" s="47"/>
    </row>
    <row r="82" spans="65:65">
      <c r="BM82" s="47"/>
    </row>
    <row r="83" spans="65:65">
      <c r="BM83" s="47"/>
    </row>
    <row r="84" spans="65:65">
      <c r="BM84" s="47"/>
    </row>
    <row r="85" spans="65:65">
      <c r="BM85" s="47"/>
    </row>
    <row r="86" spans="65:65">
      <c r="BM86" s="47"/>
    </row>
    <row r="87" spans="65:65">
      <c r="BM87" s="47"/>
    </row>
    <row r="88" spans="65:65">
      <c r="BM88" s="47"/>
    </row>
    <row r="89" spans="65:65">
      <c r="BM89" s="47"/>
    </row>
    <row r="90" spans="65:65">
      <c r="BM90" s="47"/>
    </row>
    <row r="91" spans="65:65">
      <c r="BM91" s="47"/>
    </row>
    <row r="92" spans="65:65">
      <c r="BM92" s="47"/>
    </row>
    <row r="93" spans="65:65">
      <c r="BM93" s="47"/>
    </row>
    <row r="94" spans="65:65">
      <c r="BM94" s="47"/>
    </row>
    <row r="95" spans="65:65">
      <c r="BM95" s="47"/>
    </row>
    <row r="96" spans="65:65">
      <c r="BM96" s="47"/>
    </row>
    <row r="97" spans="65:65">
      <c r="BM97" s="47"/>
    </row>
    <row r="98" spans="65:65">
      <c r="BM98" s="47"/>
    </row>
    <row r="99" spans="65:65">
      <c r="BM99" s="47"/>
    </row>
    <row r="100" spans="65:65">
      <c r="BM100" s="47"/>
    </row>
    <row r="101" spans="65:65">
      <c r="BM101" s="47"/>
    </row>
    <row r="102" spans="65:65">
      <c r="BM102" s="47"/>
    </row>
    <row r="103" spans="65:65">
      <c r="BM103" s="47"/>
    </row>
    <row r="104" spans="65:65">
      <c r="BM104" s="47"/>
    </row>
    <row r="105" spans="65:65">
      <c r="BM105" s="47"/>
    </row>
    <row r="106" spans="65:65">
      <c r="BM106" s="47"/>
    </row>
    <row r="107" spans="65:65">
      <c r="BM107" s="47"/>
    </row>
    <row r="108" spans="65:65">
      <c r="BM108" s="47"/>
    </row>
    <row r="109" spans="65:65">
      <c r="BM109" s="47"/>
    </row>
    <row r="110" spans="65:65">
      <c r="BM110" s="47"/>
    </row>
    <row r="111" spans="65:65">
      <c r="BM111" s="47"/>
    </row>
    <row r="112" spans="65:65">
      <c r="BM112" s="47"/>
    </row>
    <row r="113" spans="65:65">
      <c r="BM113" s="47"/>
    </row>
    <row r="114" spans="65:65">
      <c r="BM114" s="47"/>
    </row>
    <row r="115" spans="65:65">
      <c r="BM115" s="47"/>
    </row>
    <row r="116" spans="65:65">
      <c r="BM116" s="47"/>
    </row>
    <row r="117" spans="65:65">
      <c r="BM117" s="47"/>
    </row>
    <row r="118" spans="65:65">
      <c r="BM118" s="47"/>
    </row>
    <row r="119" spans="65:65">
      <c r="BM119" s="48"/>
    </row>
    <row r="120" spans="65:65">
      <c r="BM120" s="49"/>
    </row>
    <row r="121" spans="65:65">
      <c r="BM121" s="49"/>
    </row>
    <row r="122" spans="65:65">
      <c r="BM122" s="49"/>
    </row>
    <row r="123" spans="65:65">
      <c r="BM123" s="49"/>
    </row>
    <row r="124" spans="65:65">
      <c r="BM124" s="49"/>
    </row>
    <row r="125" spans="65:65">
      <c r="BM125" s="49"/>
    </row>
    <row r="126" spans="65:65">
      <c r="BM126" s="49"/>
    </row>
    <row r="127" spans="65:65">
      <c r="BM127" s="49"/>
    </row>
    <row r="128" spans="65:65">
      <c r="BM128" s="49"/>
    </row>
    <row r="129" spans="65:65">
      <c r="BM129" s="49"/>
    </row>
    <row r="130" spans="65:65">
      <c r="BM130" s="49"/>
    </row>
    <row r="131" spans="65:65">
      <c r="BM131" s="49"/>
    </row>
    <row r="132" spans="65:65">
      <c r="BM132" s="49"/>
    </row>
    <row r="133" spans="65:65">
      <c r="BM133" s="49"/>
    </row>
    <row r="134" spans="65:65">
      <c r="BM134" s="49"/>
    </row>
    <row r="135" spans="65:65">
      <c r="BM135" s="49"/>
    </row>
    <row r="136" spans="65:65">
      <c r="BM136" s="49"/>
    </row>
    <row r="137" spans="65:65">
      <c r="BM137" s="49"/>
    </row>
    <row r="138" spans="65:65">
      <c r="BM138" s="49"/>
    </row>
    <row r="139" spans="65:65">
      <c r="BM139" s="49"/>
    </row>
    <row r="140" spans="65:65">
      <c r="BM140" s="49"/>
    </row>
    <row r="141" spans="65:65">
      <c r="BM141" s="49"/>
    </row>
    <row r="142" spans="65:65">
      <c r="BM142" s="49"/>
    </row>
    <row r="143" spans="65:65">
      <c r="BM143" s="49"/>
    </row>
    <row r="144" spans="65:65">
      <c r="BM144" s="49"/>
    </row>
    <row r="145" spans="65:65">
      <c r="BM145" s="49"/>
    </row>
    <row r="146" spans="65:65">
      <c r="BM146" s="49"/>
    </row>
    <row r="147" spans="65:65">
      <c r="BM147" s="49"/>
    </row>
    <row r="148" spans="65:65">
      <c r="BM148" s="49"/>
    </row>
    <row r="149" spans="65:65">
      <c r="BM149" s="49"/>
    </row>
    <row r="150" spans="65:65">
      <c r="BM150" s="49"/>
    </row>
    <row r="151" spans="65:65">
      <c r="BM151" s="49"/>
    </row>
    <row r="152" spans="65:65">
      <c r="BM152" s="49"/>
    </row>
    <row r="153" spans="65:65">
      <c r="BM153" s="49"/>
    </row>
  </sheetData>
  <dataConsolidate/>
  <conditionalFormatting sqref="B6:C25 E6:N25 B38:D45 B58:D65">
    <cfRule type="expression" dxfId="8" priority="9">
      <formula>AND($B6&lt;&gt;$B5,NOT(ISBLANK(INDIRECT(Anlyt_LabRefThisCol))))</formula>
    </cfRule>
  </conditionalFormatting>
  <conditionalFormatting sqref="C2:N31 C34:D51 C54:D71">
    <cfRule type="expression" dxfId="7" priority="7" stopIfTrue="1">
      <formula>AND(ISBLANK(INDIRECT(Anlyt_LabRefLastCol)),ISBLANK(INDIRECT(Anlyt_LabRefThisCol)))</formula>
    </cfRule>
    <cfRule type="expression" dxfId="6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BEF2-7F0C-4ECE-8E47-3178AA0D949F}">
  <sheetPr codeName="Sheet12"/>
  <dimension ref="A1:BN141"/>
  <sheetViews>
    <sheetView zoomScale="170" zoomScaleNormal="17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46" bestFit="1" customWidth="1"/>
    <col min="66" max="16384" width="9.140625" style="2"/>
  </cols>
  <sheetData>
    <row r="1" spans="1:66" ht="15">
      <c r="B1" s="7" t="s">
        <v>138</v>
      </c>
      <c r="BM1" s="26" t="s">
        <v>8</v>
      </c>
    </row>
    <row r="2" spans="1:66" ht="15">
      <c r="A2" s="23" t="s">
        <v>4</v>
      </c>
      <c r="B2" s="17" t="s">
        <v>40</v>
      </c>
      <c r="C2" s="14" t="s">
        <v>41</v>
      </c>
      <c r="D2" s="15" t="s">
        <v>92</v>
      </c>
      <c r="E2" s="16" t="s">
        <v>92</v>
      </c>
      <c r="F2" s="16" t="s">
        <v>92</v>
      </c>
      <c r="G2" s="16" t="s">
        <v>92</v>
      </c>
      <c r="H2" s="16" t="s">
        <v>92</v>
      </c>
      <c r="I2" s="16" t="s">
        <v>92</v>
      </c>
      <c r="J2" s="16" t="s">
        <v>92</v>
      </c>
      <c r="K2" s="16" t="s">
        <v>92</v>
      </c>
      <c r="L2" s="16" t="s">
        <v>92</v>
      </c>
      <c r="M2" s="16" t="s">
        <v>92</v>
      </c>
      <c r="N2" s="14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93</v>
      </c>
      <c r="C3" s="8" t="s">
        <v>93</v>
      </c>
      <c r="D3" s="144" t="s">
        <v>95</v>
      </c>
      <c r="E3" s="145" t="s">
        <v>96</v>
      </c>
      <c r="F3" s="145" t="s">
        <v>97</v>
      </c>
      <c r="G3" s="145" t="s">
        <v>98</v>
      </c>
      <c r="H3" s="145" t="s">
        <v>99</v>
      </c>
      <c r="I3" s="145" t="s">
        <v>100</v>
      </c>
      <c r="J3" s="145" t="s">
        <v>101</v>
      </c>
      <c r="K3" s="145" t="s">
        <v>102</v>
      </c>
      <c r="L3" s="145" t="s">
        <v>103</v>
      </c>
      <c r="M3" s="145" t="s">
        <v>104</v>
      </c>
      <c r="N3" s="14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43</v>
      </c>
      <c r="E4" s="10" t="s">
        <v>43</v>
      </c>
      <c r="F4" s="10" t="s">
        <v>43</v>
      </c>
      <c r="G4" s="10" t="s">
        <v>43</v>
      </c>
      <c r="H4" s="10" t="s">
        <v>116</v>
      </c>
      <c r="I4" s="10" t="s">
        <v>43</v>
      </c>
      <c r="J4" s="10" t="s">
        <v>43</v>
      </c>
      <c r="K4" s="10" t="s">
        <v>43</v>
      </c>
      <c r="L4" s="10" t="s">
        <v>43</v>
      </c>
      <c r="M4" s="10" t="s">
        <v>43</v>
      </c>
      <c r="N4" s="14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8"/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14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0">
        <v>6</v>
      </c>
      <c r="E6" s="20">
        <v>6</v>
      </c>
      <c r="F6" s="20">
        <v>6</v>
      </c>
      <c r="G6" s="20">
        <v>6</v>
      </c>
      <c r="H6" s="20">
        <v>7</v>
      </c>
      <c r="I6" s="20">
        <v>6.2</v>
      </c>
      <c r="J6" s="20">
        <v>7</v>
      </c>
      <c r="K6" s="20">
        <v>6.1117118808928099</v>
      </c>
      <c r="L6" s="20">
        <v>6.2</v>
      </c>
      <c r="M6" s="20">
        <v>6.3</v>
      </c>
      <c r="N6" s="14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8">
        <v>1</v>
      </c>
      <c r="C7" s="8">
        <v>2</v>
      </c>
      <c r="D7" s="10">
        <v>6</v>
      </c>
      <c r="E7" s="10">
        <v>6</v>
      </c>
      <c r="F7" s="10">
        <v>6</v>
      </c>
      <c r="G7" s="10">
        <v>6</v>
      </c>
      <c r="H7" s="10">
        <v>6.5</v>
      </c>
      <c r="I7" s="10">
        <v>6.2</v>
      </c>
      <c r="J7" s="10">
        <v>6.4</v>
      </c>
      <c r="K7" s="10">
        <v>5.8879021695733007</v>
      </c>
      <c r="L7" s="10">
        <v>6.3</v>
      </c>
      <c r="M7" s="10">
        <v>6.2</v>
      </c>
      <c r="N7" s="14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8">
        <v>1</v>
      </c>
      <c r="C8" s="8">
        <v>3</v>
      </c>
      <c r="D8" s="10">
        <v>6</v>
      </c>
      <c r="E8" s="10">
        <v>7</v>
      </c>
      <c r="F8" s="10">
        <v>6</v>
      </c>
      <c r="G8" s="10">
        <v>6</v>
      </c>
      <c r="H8" s="10">
        <v>7.5</v>
      </c>
      <c r="I8" s="10">
        <v>6.3</v>
      </c>
      <c r="J8" s="10">
        <v>6.5</v>
      </c>
      <c r="K8" s="10">
        <v>5.858196813453544</v>
      </c>
      <c r="L8" s="10">
        <v>6.3</v>
      </c>
      <c r="M8" s="10">
        <v>6.4</v>
      </c>
      <c r="N8" s="14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8">
        <v>1</v>
      </c>
      <c r="C9" s="8">
        <v>4</v>
      </c>
      <c r="D9" s="10">
        <v>6</v>
      </c>
      <c r="E9" s="10">
        <v>6</v>
      </c>
      <c r="F9" s="10">
        <v>6</v>
      </c>
      <c r="G9" s="10">
        <v>6</v>
      </c>
      <c r="H9" s="10">
        <v>6.5</v>
      </c>
      <c r="I9" s="10">
        <v>6.3</v>
      </c>
      <c r="J9" s="10">
        <v>6.7</v>
      </c>
      <c r="K9" s="10">
        <v>5.9720279189767416</v>
      </c>
      <c r="L9" s="10">
        <v>6.3</v>
      </c>
      <c r="M9" s="10">
        <v>6.1</v>
      </c>
      <c r="N9" s="1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6.2112793845226575</v>
      </c>
      <c r="BN9" s="26"/>
    </row>
    <row r="10" spans="1:66">
      <c r="A10" s="28"/>
      <c r="B10" s="18">
        <v>2</v>
      </c>
      <c r="C10" s="8">
        <v>5</v>
      </c>
      <c r="D10" s="10">
        <v>6</v>
      </c>
      <c r="E10" s="10">
        <v>7</v>
      </c>
      <c r="F10" s="10">
        <v>6</v>
      </c>
      <c r="G10" s="10">
        <v>6</v>
      </c>
      <c r="H10" s="10">
        <v>6.5</v>
      </c>
      <c r="I10" s="10">
        <v>5.6</v>
      </c>
      <c r="J10" s="10">
        <v>7.1</v>
      </c>
      <c r="K10" s="10">
        <v>5.6521241728395593</v>
      </c>
      <c r="L10" s="10">
        <v>6</v>
      </c>
      <c r="M10" s="10">
        <v>6</v>
      </c>
      <c r="N10" s="14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10</v>
      </c>
    </row>
    <row r="11" spans="1:66">
      <c r="A11" s="28"/>
      <c r="B11" s="18">
        <v>2</v>
      </c>
      <c r="C11" s="8">
        <v>6</v>
      </c>
      <c r="D11" s="10">
        <v>7</v>
      </c>
      <c r="E11" s="10">
        <v>6</v>
      </c>
      <c r="F11" s="10">
        <v>6</v>
      </c>
      <c r="G11" s="10">
        <v>6</v>
      </c>
      <c r="H11" s="10">
        <v>6.5</v>
      </c>
      <c r="I11" s="10">
        <v>5.6</v>
      </c>
      <c r="J11" s="10">
        <v>7</v>
      </c>
      <c r="K11" s="10">
        <v>5.5555169277975294</v>
      </c>
      <c r="L11" s="10">
        <v>6.1</v>
      </c>
      <c r="M11" s="10">
        <v>6.2</v>
      </c>
      <c r="N11" s="14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7"/>
    </row>
    <row r="12" spans="1:66">
      <c r="A12" s="28"/>
      <c r="B12" s="18">
        <v>2</v>
      </c>
      <c r="C12" s="8">
        <v>7</v>
      </c>
      <c r="D12" s="10">
        <v>6</v>
      </c>
      <c r="E12" s="10">
        <v>7</v>
      </c>
      <c r="F12" s="10">
        <v>6</v>
      </c>
      <c r="G12" s="10">
        <v>6</v>
      </c>
      <c r="H12" s="10">
        <v>6</v>
      </c>
      <c r="I12" s="10">
        <v>5.5</v>
      </c>
      <c r="J12" s="10">
        <v>7</v>
      </c>
      <c r="K12" s="10">
        <v>5.6847249684344998</v>
      </c>
      <c r="L12" s="10">
        <v>6.1</v>
      </c>
      <c r="M12" s="10">
        <v>6.3</v>
      </c>
      <c r="N12" s="14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7"/>
    </row>
    <row r="13" spans="1:66">
      <c r="A13" s="28"/>
      <c r="B13" s="18">
        <v>2</v>
      </c>
      <c r="C13" s="8">
        <v>8</v>
      </c>
      <c r="D13" s="10">
        <v>6</v>
      </c>
      <c r="E13" s="10">
        <v>7</v>
      </c>
      <c r="F13" s="10">
        <v>6</v>
      </c>
      <c r="G13" s="10">
        <v>6</v>
      </c>
      <c r="H13" s="10">
        <v>6.5</v>
      </c>
      <c r="I13" s="10">
        <v>5.4</v>
      </c>
      <c r="J13" s="10">
        <v>6.9</v>
      </c>
      <c r="K13" s="10">
        <v>5.5801459098445392</v>
      </c>
      <c r="L13" s="10">
        <v>6.1</v>
      </c>
      <c r="M13" s="10">
        <v>6</v>
      </c>
      <c r="N13" s="14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7"/>
    </row>
    <row r="14" spans="1:66">
      <c r="A14" s="28"/>
      <c r="B14" s="19" t="s">
        <v>109</v>
      </c>
      <c r="C14" s="11"/>
      <c r="D14" s="21">
        <v>6.125</v>
      </c>
      <c r="E14" s="21">
        <v>6.5</v>
      </c>
      <c r="F14" s="21">
        <v>6</v>
      </c>
      <c r="G14" s="21">
        <v>6</v>
      </c>
      <c r="H14" s="21">
        <v>6.625</v>
      </c>
      <c r="I14" s="21">
        <v>5.8875000000000002</v>
      </c>
      <c r="J14" s="21">
        <v>6.8249999999999993</v>
      </c>
      <c r="K14" s="21">
        <v>5.7877938452265658</v>
      </c>
      <c r="L14" s="21">
        <v>6.1750000000000007</v>
      </c>
      <c r="M14" s="21">
        <v>6.1875</v>
      </c>
      <c r="N14" s="14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7"/>
    </row>
    <row r="15" spans="1:66">
      <c r="A15" s="28"/>
      <c r="B15" s="3" t="s">
        <v>110</v>
      </c>
      <c r="C15" s="27"/>
      <c r="D15" s="10">
        <v>6</v>
      </c>
      <c r="E15" s="10">
        <v>6.5</v>
      </c>
      <c r="F15" s="10">
        <v>6</v>
      </c>
      <c r="G15" s="10">
        <v>6</v>
      </c>
      <c r="H15" s="10">
        <v>6.5</v>
      </c>
      <c r="I15" s="10">
        <v>5.9</v>
      </c>
      <c r="J15" s="10">
        <v>6.95</v>
      </c>
      <c r="K15" s="10">
        <v>5.7714608909440219</v>
      </c>
      <c r="L15" s="10">
        <v>6.15</v>
      </c>
      <c r="M15" s="10">
        <v>6.2</v>
      </c>
      <c r="N15" s="14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7"/>
    </row>
    <row r="16" spans="1:66">
      <c r="A16" s="28"/>
      <c r="B16" s="3" t="s">
        <v>111</v>
      </c>
      <c r="C16" s="27"/>
      <c r="D16" s="22">
        <v>0.35355339059327379</v>
      </c>
      <c r="E16" s="22">
        <v>0.53452248382484879</v>
      </c>
      <c r="F16" s="22">
        <v>0</v>
      </c>
      <c r="G16" s="22">
        <v>0</v>
      </c>
      <c r="H16" s="22">
        <v>0.44320263021395917</v>
      </c>
      <c r="I16" s="22">
        <v>0.39438016467073272</v>
      </c>
      <c r="J16" s="22">
        <v>0.26049403612586369</v>
      </c>
      <c r="K16" s="22">
        <v>0.19997965150294411</v>
      </c>
      <c r="L16" s="22">
        <v>0.11649647450214352</v>
      </c>
      <c r="M16" s="22">
        <v>0.14577379737113258</v>
      </c>
      <c r="N16" s="207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48"/>
    </row>
    <row r="17" spans="1:65">
      <c r="A17" s="28"/>
      <c r="B17" s="3" t="s">
        <v>27</v>
      </c>
      <c r="C17" s="27"/>
      <c r="D17" s="12">
        <v>5.7723002545840618E-2</v>
      </c>
      <c r="E17" s="12">
        <v>8.2234228280745975E-2</v>
      </c>
      <c r="F17" s="12">
        <v>0</v>
      </c>
      <c r="G17" s="12">
        <v>0</v>
      </c>
      <c r="H17" s="12">
        <v>6.6898510220974969E-2</v>
      </c>
      <c r="I17" s="12">
        <v>6.6986015230697707E-2</v>
      </c>
      <c r="J17" s="12">
        <v>3.816762434078589E-2</v>
      </c>
      <c r="K17" s="12">
        <v>3.4551965196181901E-2</v>
      </c>
      <c r="L17" s="12">
        <v>1.8865825830306642E-2</v>
      </c>
      <c r="M17" s="12">
        <v>2.3559401595334557E-2</v>
      </c>
      <c r="N17" s="14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7"/>
    </row>
    <row r="18" spans="1:65">
      <c r="A18" s="28"/>
      <c r="B18" s="3" t="s">
        <v>112</v>
      </c>
      <c r="C18" s="27"/>
      <c r="D18" s="12">
        <v>-1.3890758921205393E-2</v>
      </c>
      <c r="E18" s="12">
        <v>4.6483276246884087E-2</v>
      </c>
      <c r="F18" s="12">
        <v>-3.4015437310568553E-2</v>
      </c>
      <c r="G18" s="12">
        <v>-3.4015437310568553E-2</v>
      </c>
      <c r="H18" s="12">
        <v>6.6607954636247246E-2</v>
      </c>
      <c r="I18" s="12">
        <v>-5.2127647860995441E-2</v>
      </c>
      <c r="J18" s="12">
        <v>9.8807440059228036E-2</v>
      </c>
      <c r="K18" s="12">
        <v>-6.8180082247038865E-2</v>
      </c>
      <c r="L18" s="12">
        <v>-5.8408875654600845E-3</v>
      </c>
      <c r="M18" s="12">
        <v>-3.8284197265238129E-3</v>
      </c>
      <c r="N18" s="14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47"/>
    </row>
    <row r="19" spans="1:65">
      <c r="A19" s="28"/>
      <c r="B19" s="39" t="s">
        <v>113</v>
      </c>
      <c r="C19" s="40"/>
      <c r="D19" s="38">
        <v>0.08</v>
      </c>
      <c r="E19" s="38">
        <v>1.1399999999999999</v>
      </c>
      <c r="F19" s="38">
        <v>0.49</v>
      </c>
      <c r="G19" s="38">
        <v>0.49</v>
      </c>
      <c r="H19" s="38">
        <v>1.55</v>
      </c>
      <c r="I19" s="38">
        <v>0.86</v>
      </c>
      <c r="J19" s="38">
        <v>2.21</v>
      </c>
      <c r="K19" s="38">
        <v>1.18</v>
      </c>
      <c r="L19" s="38">
        <v>0.08</v>
      </c>
      <c r="M19" s="38">
        <v>0.12</v>
      </c>
      <c r="N19" s="14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47"/>
    </row>
    <row r="20" spans="1:65">
      <c r="B20" s="2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BM20" s="47"/>
    </row>
    <row r="21" spans="1:65" ht="15">
      <c r="B21" s="7" t="s">
        <v>139</v>
      </c>
      <c r="BM21" s="26" t="s">
        <v>8</v>
      </c>
    </row>
    <row r="22" spans="1:65" ht="15">
      <c r="A22" s="23" t="s">
        <v>0</v>
      </c>
      <c r="B22" s="17" t="s">
        <v>40</v>
      </c>
      <c r="C22" s="14" t="s">
        <v>41</v>
      </c>
      <c r="D22" s="15" t="s">
        <v>92</v>
      </c>
      <c r="E22" s="16" t="s">
        <v>92</v>
      </c>
      <c r="F22" s="16" t="s">
        <v>92</v>
      </c>
      <c r="G22" s="16" t="s">
        <v>92</v>
      </c>
      <c r="H22" s="16" t="s">
        <v>92</v>
      </c>
      <c r="I22" s="16" t="s">
        <v>92</v>
      </c>
      <c r="J22" s="16" t="s">
        <v>92</v>
      </c>
      <c r="K22" s="16" t="s">
        <v>92</v>
      </c>
      <c r="L22" s="16" t="s">
        <v>92</v>
      </c>
      <c r="M22" s="16" t="s">
        <v>92</v>
      </c>
      <c r="N22" s="14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8" t="s">
        <v>93</v>
      </c>
      <c r="C23" s="8" t="s">
        <v>93</v>
      </c>
      <c r="D23" s="144" t="s">
        <v>95</v>
      </c>
      <c r="E23" s="145" t="s">
        <v>96</v>
      </c>
      <c r="F23" s="145" t="s">
        <v>97</v>
      </c>
      <c r="G23" s="145" t="s">
        <v>98</v>
      </c>
      <c r="H23" s="145" t="s">
        <v>99</v>
      </c>
      <c r="I23" s="145" t="s">
        <v>100</v>
      </c>
      <c r="J23" s="145" t="s">
        <v>101</v>
      </c>
      <c r="K23" s="145" t="s">
        <v>102</v>
      </c>
      <c r="L23" s="145" t="s">
        <v>103</v>
      </c>
      <c r="M23" s="145" t="s">
        <v>104</v>
      </c>
      <c r="N23" s="14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 t="s">
        <v>3</v>
      </c>
    </row>
    <row r="24" spans="1:65">
      <c r="A24" s="28"/>
      <c r="B24" s="18"/>
      <c r="C24" s="8"/>
      <c r="D24" s="9" t="s">
        <v>43</v>
      </c>
      <c r="E24" s="10" t="s">
        <v>43</v>
      </c>
      <c r="F24" s="10" t="s">
        <v>43</v>
      </c>
      <c r="G24" s="10" t="s">
        <v>43</v>
      </c>
      <c r="H24" s="10" t="s">
        <v>43</v>
      </c>
      <c r="I24" s="10" t="s">
        <v>43</v>
      </c>
      <c r="J24" s="10" t="s">
        <v>43</v>
      </c>
      <c r="K24" s="10" t="s">
        <v>43</v>
      </c>
      <c r="L24" s="10" t="s">
        <v>43</v>
      </c>
      <c r="M24" s="10" t="s">
        <v>43</v>
      </c>
      <c r="N24" s="14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0</v>
      </c>
    </row>
    <row r="25" spans="1:65">
      <c r="A25" s="28"/>
      <c r="B25" s="18"/>
      <c r="C25" s="8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4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0</v>
      </c>
    </row>
    <row r="26" spans="1:65">
      <c r="A26" s="28"/>
      <c r="B26" s="17">
        <v>1</v>
      </c>
      <c r="C26" s="13">
        <v>1</v>
      </c>
      <c r="D26" s="209">
        <v>8590</v>
      </c>
      <c r="E26" s="209">
        <v>8130</v>
      </c>
      <c r="F26" s="209">
        <v>8109.9999999999991</v>
      </c>
      <c r="G26" s="209">
        <v>8440</v>
      </c>
      <c r="H26" s="209">
        <v>8630</v>
      </c>
      <c r="I26" s="209">
        <v>8490</v>
      </c>
      <c r="J26" s="209">
        <v>8590</v>
      </c>
      <c r="K26" s="209">
        <v>8472.3313920000019</v>
      </c>
      <c r="L26" s="209">
        <v>8625</v>
      </c>
      <c r="M26" s="210">
        <v>8980.9</v>
      </c>
      <c r="N26" s="211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3">
        <v>1</v>
      </c>
    </row>
    <row r="27" spans="1:65">
      <c r="A27" s="28"/>
      <c r="B27" s="18">
        <v>1</v>
      </c>
      <c r="C27" s="8">
        <v>2</v>
      </c>
      <c r="D27" s="214">
        <v>8660</v>
      </c>
      <c r="E27" s="214">
        <v>8170</v>
      </c>
      <c r="F27" s="214">
        <v>8109.9999999999991</v>
      </c>
      <c r="G27" s="214">
        <v>8470</v>
      </c>
      <c r="H27" s="214">
        <v>8640</v>
      </c>
      <c r="I27" s="214">
        <v>8470</v>
      </c>
      <c r="J27" s="214">
        <v>8453</v>
      </c>
      <c r="K27" s="214">
        <v>8443.7588250000008</v>
      </c>
      <c r="L27" s="214">
        <v>8635</v>
      </c>
      <c r="M27" s="215">
        <v>8928.5</v>
      </c>
      <c r="N27" s="211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3" t="e">
        <v>#N/A</v>
      </c>
    </row>
    <row r="28" spans="1:65">
      <c r="A28" s="28"/>
      <c r="B28" s="18">
        <v>1</v>
      </c>
      <c r="C28" s="8">
        <v>3</v>
      </c>
      <c r="D28" s="214">
        <v>8450</v>
      </c>
      <c r="E28" s="214">
        <v>8260</v>
      </c>
      <c r="F28" s="214">
        <v>8040</v>
      </c>
      <c r="G28" s="214">
        <v>8440</v>
      </c>
      <c r="H28" s="214">
        <v>8640</v>
      </c>
      <c r="I28" s="214">
        <v>8570</v>
      </c>
      <c r="J28" s="214">
        <v>8506</v>
      </c>
      <c r="K28" s="214">
        <v>8471.317500000001</v>
      </c>
      <c r="L28" s="214">
        <v>8647</v>
      </c>
      <c r="M28" s="215">
        <v>8985.1</v>
      </c>
      <c r="N28" s="211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3">
        <v>16</v>
      </c>
    </row>
    <row r="29" spans="1:65">
      <c r="A29" s="28"/>
      <c r="B29" s="18">
        <v>1</v>
      </c>
      <c r="C29" s="8">
        <v>4</v>
      </c>
      <c r="D29" s="214">
        <v>8530</v>
      </c>
      <c r="E29" s="214">
        <v>8350</v>
      </c>
      <c r="F29" s="214">
        <v>8230</v>
      </c>
      <c r="G29" s="214">
        <v>8480</v>
      </c>
      <c r="H29" s="214">
        <v>8620</v>
      </c>
      <c r="I29" s="214">
        <v>8560</v>
      </c>
      <c r="J29" s="214">
        <v>8446</v>
      </c>
      <c r="K29" s="214">
        <v>8433.5236160000004</v>
      </c>
      <c r="L29" s="214">
        <v>8642</v>
      </c>
      <c r="M29" s="215">
        <v>8952.7999999999993</v>
      </c>
      <c r="N29" s="211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3">
        <v>8471.8886736806344</v>
      </c>
    </row>
    <row r="30" spans="1:65">
      <c r="A30" s="28"/>
      <c r="B30" s="18">
        <v>2</v>
      </c>
      <c r="C30" s="8">
        <v>5</v>
      </c>
      <c r="D30" s="214">
        <v>8350</v>
      </c>
      <c r="E30" s="214">
        <v>8490</v>
      </c>
      <c r="F30" s="214">
        <v>8270</v>
      </c>
      <c r="G30" s="214">
        <v>8400</v>
      </c>
      <c r="H30" s="214">
        <v>8450</v>
      </c>
      <c r="I30" s="215">
        <v>8090</v>
      </c>
      <c r="J30" s="214">
        <v>8667</v>
      </c>
      <c r="K30" s="214">
        <v>8483.8125120000004</v>
      </c>
      <c r="L30" s="214">
        <v>8628</v>
      </c>
      <c r="M30" s="215">
        <v>8955.5</v>
      </c>
      <c r="N30" s="211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3">
        <v>11</v>
      </c>
    </row>
    <row r="31" spans="1:65">
      <c r="A31" s="28"/>
      <c r="B31" s="18">
        <v>2</v>
      </c>
      <c r="C31" s="8">
        <v>6</v>
      </c>
      <c r="D31" s="214">
        <v>8330</v>
      </c>
      <c r="E31" s="214">
        <v>8590</v>
      </c>
      <c r="F31" s="214">
        <v>8220</v>
      </c>
      <c r="G31" s="214">
        <v>8400</v>
      </c>
      <c r="H31" s="214">
        <v>8400</v>
      </c>
      <c r="I31" s="215">
        <v>7970</v>
      </c>
      <c r="J31" s="214">
        <v>8627</v>
      </c>
      <c r="K31" s="214">
        <v>8418.598242</v>
      </c>
      <c r="L31" s="214">
        <v>8590</v>
      </c>
      <c r="M31" s="215">
        <v>8953.7000000000007</v>
      </c>
      <c r="N31" s="211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6"/>
    </row>
    <row r="32" spans="1:65">
      <c r="A32" s="28"/>
      <c r="B32" s="18">
        <v>2</v>
      </c>
      <c r="C32" s="8">
        <v>7</v>
      </c>
      <c r="D32" s="214">
        <v>8650</v>
      </c>
      <c r="E32" s="214">
        <v>8470</v>
      </c>
      <c r="F32" s="214">
        <v>8230</v>
      </c>
      <c r="G32" s="214">
        <v>8440</v>
      </c>
      <c r="H32" s="214">
        <v>8500</v>
      </c>
      <c r="I32" s="215">
        <v>7860.0000000000009</v>
      </c>
      <c r="J32" s="214">
        <v>8570</v>
      </c>
      <c r="K32" s="214">
        <v>8496.6194140056214</v>
      </c>
      <c r="L32" s="214">
        <v>8586</v>
      </c>
      <c r="M32" s="215">
        <v>9005.2000000000007</v>
      </c>
      <c r="N32" s="211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6"/>
    </row>
    <row r="33" spans="1:65">
      <c r="A33" s="28"/>
      <c r="B33" s="18">
        <v>2</v>
      </c>
      <c r="C33" s="8">
        <v>8</v>
      </c>
      <c r="D33" s="214">
        <v>8590</v>
      </c>
      <c r="E33" s="214">
        <v>8580</v>
      </c>
      <c r="F33" s="214">
        <v>8430</v>
      </c>
      <c r="G33" s="214">
        <v>8400</v>
      </c>
      <c r="H33" s="214">
        <v>8540</v>
      </c>
      <c r="I33" s="215">
        <v>7889.9999999999991</v>
      </c>
      <c r="J33" s="214">
        <v>8568</v>
      </c>
      <c r="K33" s="214">
        <v>8433.0230039999988</v>
      </c>
      <c r="L33" s="214">
        <v>8643</v>
      </c>
      <c r="M33" s="215">
        <v>8951.2999999999993</v>
      </c>
      <c r="N33" s="211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6"/>
    </row>
    <row r="34" spans="1:65">
      <c r="A34" s="28"/>
      <c r="B34" s="19" t="s">
        <v>109</v>
      </c>
      <c r="C34" s="11"/>
      <c r="D34" s="217">
        <v>8518.75</v>
      </c>
      <c r="E34" s="217">
        <v>8380</v>
      </c>
      <c r="F34" s="217">
        <v>8205</v>
      </c>
      <c r="G34" s="217">
        <v>8433.75</v>
      </c>
      <c r="H34" s="217">
        <v>8552.5</v>
      </c>
      <c r="I34" s="217">
        <v>8237.5</v>
      </c>
      <c r="J34" s="217">
        <v>8553.375</v>
      </c>
      <c r="K34" s="217">
        <v>8456.623063125704</v>
      </c>
      <c r="L34" s="217">
        <v>8624.5</v>
      </c>
      <c r="M34" s="217">
        <v>8964.125</v>
      </c>
      <c r="N34" s="211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6"/>
    </row>
    <row r="35" spans="1:65">
      <c r="A35" s="28"/>
      <c r="B35" s="3" t="s">
        <v>110</v>
      </c>
      <c r="C35" s="27"/>
      <c r="D35" s="214">
        <v>8560</v>
      </c>
      <c r="E35" s="214">
        <v>8410</v>
      </c>
      <c r="F35" s="214">
        <v>8225</v>
      </c>
      <c r="G35" s="214">
        <v>8440</v>
      </c>
      <c r="H35" s="214">
        <v>8580</v>
      </c>
      <c r="I35" s="214">
        <v>8280</v>
      </c>
      <c r="J35" s="214">
        <v>8569</v>
      </c>
      <c r="K35" s="214">
        <v>8457.5381625000009</v>
      </c>
      <c r="L35" s="214">
        <v>8631.5</v>
      </c>
      <c r="M35" s="214">
        <v>8954.6</v>
      </c>
      <c r="N35" s="211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6"/>
    </row>
    <row r="36" spans="1:65">
      <c r="A36" s="28"/>
      <c r="B36" s="3" t="s">
        <v>111</v>
      </c>
      <c r="C36" s="27"/>
      <c r="D36" s="214">
        <v>128.88948754650241</v>
      </c>
      <c r="E36" s="214">
        <v>179.76174708286999</v>
      </c>
      <c r="F36" s="214">
        <v>120.47524938461744</v>
      </c>
      <c r="G36" s="214">
        <v>31.594529363709245</v>
      </c>
      <c r="H36" s="214">
        <v>94.528907143340476</v>
      </c>
      <c r="I36" s="214">
        <v>313.72189686317489</v>
      </c>
      <c r="J36" s="214">
        <v>79.293194627822345</v>
      </c>
      <c r="K36" s="214">
        <v>28.039704444437316</v>
      </c>
      <c r="L36" s="214">
        <v>23.754698783308417</v>
      </c>
      <c r="M36" s="214">
        <v>24.358791314138024</v>
      </c>
      <c r="N36" s="211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6"/>
    </row>
    <row r="37" spans="1:65">
      <c r="A37" s="28"/>
      <c r="B37" s="3" t="s">
        <v>27</v>
      </c>
      <c r="C37" s="27"/>
      <c r="D37" s="12">
        <v>1.5130093915950393E-2</v>
      </c>
      <c r="E37" s="12">
        <v>2.1451282468122911E-2</v>
      </c>
      <c r="F37" s="12">
        <v>1.4683150442975922E-2</v>
      </c>
      <c r="G37" s="12">
        <v>3.746201792050896E-3</v>
      </c>
      <c r="H37" s="12">
        <v>1.1052780724155565E-2</v>
      </c>
      <c r="I37" s="12">
        <v>3.8084600529672219E-2</v>
      </c>
      <c r="J37" s="12">
        <v>9.2703984833849024E-3</v>
      </c>
      <c r="K37" s="12">
        <v>3.315709383654779E-3</v>
      </c>
      <c r="L37" s="12">
        <v>2.7543276460442246E-3</v>
      </c>
      <c r="M37" s="12">
        <v>2.7173640834033466E-3</v>
      </c>
      <c r="N37" s="14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47"/>
    </row>
    <row r="38" spans="1:65">
      <c r="A38" s="28"/>
      <c r="B38" s="3" t="s">
        <v>112</v>
      </c>
      <c r="C38" s="27"/>
      <c r="D38" s="12">
        <v>5.5313907116070204E-3</v>
      </c>
      <c r="E38" s="12">
        <v>-1.0846303253028156E-2</v>
      </c>
      <c r="F38" s="12">
        <v>-3.1502854199414787E-2</v>
      </c>
      <c r="G38" s="12">
        <v>-4.5017911766379592E-3</v>
      </c>
      <c r="H38" s="12">
        <v>9.5151541084101954E-3</v>
      </c>
      <c r="I38" s="12">
        <v>-2.7666637595085808E-2</v>
      </c>
      <c r="J38" s="12">
        <v>9.6184368631420103E-3</v>
      </c>
      <c r="K38" s="12">
        <v>-1.8019134980320484E-3</v>
      </c>
      <c r="L38" s="12">
        <v>1.8013849354923561E-2</v>
      </c>
      <c r="M38" s="12">
        <v>5.8102312870160988E-2</v>
      </c>
      <c r="N38" s="14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47"/>
    </row>
    <row r="39" spans="1:65">
      <c r="A39" s="28"/>
      <c r="B39" s="39" t="s">
        <v>113</v>
      </c>
      <c r="C39" s="40"/>
      <c r="D39" s="38">
        <v>0.24</v>
      </c>
      <c r="E39" s="38">
        <v>0.84</v>
      </c>
      <c r="F39" s="38">
        <v>2.2000000000000002</v>
      </c>
      <c r="G39" s="38">
        <v>0.42</v>
      </c>
      <c r="H39" s="38">
        <v>0.5</v>
      </c>
      <c r="I39" s="38">
        <v>1.95</v>
      </c>
      <c r="J39" s="38">
        <v>0.51</v>
      </c>
      <c r="K39" s="38">
        <v>0.24</v>
      </c>
      <c r="L39" s="38">
        <v>1.06</v>
      </c>
      <c r="M39" s="38">
        <v>3.71</v>
      </c>
      <c r="N39" s="14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47"/>
    </row>
    <row r="40" spans="1:65">
      <c r="B40" s="2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BM40" s="47"/>
    </row>
    <row r="41" spans="1:65" ht="15">
      <c r="B41" s="7" t="s">
        <v>140</v>
      </c>
      <c r="BM41" s="26" t="s">
        <v>8</v>
      </c>
    </row>
    <row r="42" spans="1:65" ht="15">
      <c r="A42" s="23" t="s">
        <v>7</v>
      </c>
      <c r="B42" s="17" t="s">
        <v>40</v>
      </c>
      <c r="C42" s="14" t="s">
        <v>41</v>
      </c>
      <c r="D42" s="15" t="s">
        <v>92</v>
      </c>
      <c r="E42" s="16" t="s">
        <v>92</v>
      </c>
      <c r="F42" s="16" t="s">
        <v>92</v>
      </c>
      <c r="G42" s="16" t="s">
        <v>92</v>
      </c>
      <c r="H42" s="16" t="s">
        <v>92</v>
      </c>
      <c r="I42" s="16" t="s">
        <v>92</v>
      </c>
      <c r="J42" s="16" t="s">
        <v>92</v>
      </c>
      <c r="K42" s="16" t="s">
        <v>92</v>
      </c>
      <c r="L42" s="16" t="s">
        <v>92</v>
      </c>
      <c r="M42" s="16" t="s">
        <v>92</v>
      </c>
      <c r="N42" s="14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8" t="s">
        <v>93</v>
      </c>
      <c r="C43" s="8" t="s">
        <v>93</v>
      </c>
      <c r="D43" s="144" t="s">
        <v>95</v>
      </c>
      <c r="E43" s="145" t="s">
        <v>96</v>
      </c>
      <c r="F43" s="145" t="s">
        <v>97</v>
      </c>
      <c r="G43" s="145" t="s">
        <v>98</v>
      </c>
      <c r="H43" s="145" t="s">
        <v>99</v>
      </c>
      <c r="I43" s="145" t="s">
        <v>100</v>
      </c>
      <c r="J43" s="145" t="s">
        <v>101</v>
      </c>
      <c r="K43" s="145" t="s">
        <v>102</v>
      </c>
      <c r="L43" s="145" t="s">
        <v>103</v>
      </c>
      <c r="M43" s="145" t="s">
        <v>104</v>
      </c>
      <c r="N43" s="14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s">
        <v>1</v>
      </c>
    </row>
    <row r="44" spans="1:65">
      <c r="A44" s="28"/>
      <c r="B44" s="18"/>
      <c r="C44" s="8"/>
      <c r="D44" s="9" t="s">
        <v>43</v>
      </c>
      <c r="E44" s="10" t="s">
        <v>43</v>
      </c>
      <c r="F44" s="10" t="s">
        <v>43</v>
      </c>
      <c r="G44" s="10" t="s">
        <v>43</v>
      </c>
      <c r="H44" s="10" t="s">
        <v>43</v>
      </c>
      <c r="I44" s="10" t="s">
        <v>43</v>
      </c>
      <c r="J44" s="10" t="s">
        <v>43</v>
      </c>
      <c r="K44" s="10" t="s">
        <v>43</v>
      </c>
      <c r="L44" s="10" t="s">
        <v>43</v>
      </c>
      <c r="M44" s="10" t="s">
        <v>43</v>
      </c>
      <c r="N44" s="14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3</v>
      </c>
    </row>
    <row r="45" spans="1:65">
      <c r="A45" s="28"/>
      <c r="B45" s="18"/>
      <c r="C45" s="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14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3</v>
      </c>
    </row>
    <row r="46" spans="1:65">
      <c r="A46" s="28"/>
      <c r="B46" s="17">
        <v>1</v>
      </c>
      <c r="C46" s="13">
        <v>1</v>
      </c>
      <c r="D46" s="218">
        <v>0.7</v>
      </c>
      <c r="E46" s="218">
        <v>0.7</v>
      </c>
      <c r="F46" s="218">
        <v>0.69</v>
      </c>
      <c r="G46" s="218">
        <v>0.67999999999999994</v>
      </c>
      <c r="H46" s="218">
        <v>0.67500000000000004</v>
      </c>
      <c r="I46" s="219">
        <v>0.66</v>
      </c>
      <c r="J46" s="218">
        <v>0.70499999999999996</v>
      </c>
      <c r="K46" s="218">
        <v>0.69813667550000003</v>
      </c>
      <c r="L46" s="219">
        <v>0.61</v>
      </c>
      <c r="M46" s="218">
        <v>0.68</v>
      </c>
      <c r="N46" s="207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20">
        <v>1</v>
      </c>
    </row>
    <row r="47" spans="1:65">
      <c r="A47" s="28"/>
      <c r="B47" s="18">
        <v>1</v>
      </c>
      <c r="C47" s="8">
        <v>2</v>
      </c>
      <c r="D47" s="22">
        <v>0.7</v>
      </c>
      <c r="E47" s="22">
        <v>0.7</v>
      </c>
      <c r="F47" s="22">
        <v>0.69</v>
      </c>
      <c r="G47" s="22">
        <v>0.67999999999999994</v>
      </c>
      <c r="H47" s="22">
        <v>0.65500000000000003</v>
      </c>
      <c r="I47" s="221">
        <v>0.65</v>
      </c>
      <c r="J47" s="22">
        <v>0.69899999999999995</v>
      </c>
      <c r="K47" s="22">
        <v>0.70854862449999989</v>
      </c>
      <c r="L47" s="221">
        <v>0.6</v>
      </c>
      <c r="M47" s="22">
        <v>0.69</v>
      </c>
      <c r="N47" s="207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20" t="e">
        <v>#N/A</v>
      </c>
    </row>
    <row r="48" spans="1:65">
      <c r="A48" s="28"/>
      <c r="B48" s="18">
        <v>1</v>
      </c>
      <c r="C48" s="8">
        <v>3</v>
      </c>
      <c r="D48" s="22">
        <v>0.69</v>
      </c>
      <c r="E48" s="22">
        <v>0.7</v>
      </c>
      <c r="F48" s="22">
        <v>0.7</v>
      </c>
      <c r="G48" s="22">
        <v>0.69</v>
      </c>
      <c r="H48" s="22">
        <v>0.67500000000000004</v>
      </c>
      <c r="I48" s="221">
        <v>0.66</v>
      </c>
      <c r="J48" s="22">
        <v>0.70250000000000001</v>
      </c>
      <c r="K48" s="22">
        <v>0.70014345999999994</v>
      </c>
      <c r="L48" s="221">
        <v>0.62</v>
      </c>
      <c r="M48" s="22">
        <v>0.68</v>
      </c>
      <c r="N48" s="207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20">
        <v>16</v>
      </c>
    </row>
    <row r="49" spans="1:65">
      <c r="A49" s="28"/>
      <c r="B49" s="18">
        <v>1</v>
      </c>
      <c r="C49" s="8">
        <v>4</v>
      </c>
      <c r="D49" s="22">
        <v>0.69</v>
      </c>
      <c r="E49" s="22">
        <v>0.7</v>
      </c>
      <c r="F49" s="22">
        <v>0.7</v>
      </c>
      <c r="G49" s="22">
        <v>0.68500000000000005</v>
      </c>
      <c r="H49" s="22">
        <v>0.66</v>
      </c>
      <c r="I49" s="221">
        <v>0.66</v>
      </c>
      <c r="J49" s="22">
        <v>0.68730000000000002</v>
      </c>
      <c r="K49" s="22">
        <v>0.70629706399999992</v>
      </c>
      <c r="L49" s="222">
        <v>0.66</v>
      </c>
      <c r="M49" s="22">
        <v>0.68</v>
      </c>
      <c r="N49" s="207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20">
        <v>0.69385534292281248</v>
      </c>
    </row>
    <row r="50" spans="1:65">
      <c r="A50" s="28"/>
      <c r="B50" s="18">
        <v>2</v>
      </c>
      <c r="C50" s="8">
        <v>5</v>
      </c>
      <c r="D50" s="22">
        <v>0.68</v>
      </c>
      <c r="E50" s="22">
        <v>0.71</v>
      </c>
      <c r="F50" s="22">
        <v>0.69</v>
      </c>
      <c r="G50" s="22">
        <v>0.69499999999999995</v>
      </c>
      <c r="H50" s="22">
        <v>0.66499999999999992</v>
      </c>
      <c r="I50" s="221">
        <v>0.64</v>
      </c>
      <c r="J50" s="222">
        <v>0.73799999999999999</v>
      </c>
      <c r="K50" s="22">
        <v>0.70636825973999995</v>
      </c>
      <c r="L50" s="221">
        <v>0.61</v>
      </c>
      <c r="M50" s="22">
        <v>0.7</v>
      </c>
      <c r="N50" s="207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20">
        <v>12</v>
      </c>
    </row>
    <row r="51" spans="1:65">
      <c r="A51" s="28"/>
      <c r="B51" s="18">
        <v>2</v>
      </c>
      <c r="C51" s="8">
        <v>6</v>
      </c>
      <c r="D51" s="22">
        <v>0.68</v>
      </c>
      <c r="E51" s="22">
        <v>0.74</v>
      </c>
      <c r="F51" s="22">
        <v>0.69</v>
      </c>
      <c r="G51" s="22">
        <v>0.68500000000000005</v>
      </c>
      <c r="H51" s="22">
        <v>0.66</v>
      </c>
      <c r="I51" s="221">
        <v>0.63</v>
      </c>
      <c r="J51" s="22">
        <v>0.71199999999999997</v>
      </c>
      <c r="K51" s="22">
        <v>0.70274636111999988</v>
      </c>
      <c r="L51" s="221">
        <v>0.62</v>
      </c>
      <c r="M51" s="22">
        <v>0.69</v>
      </c>
      <c r="N51" s="207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8"/>
      <c r="BL51" s="208"/>
      <c r="BM51" s="48"/>
    </row>
    <row r="52" spans="1:65">
      <c r="A52" s="28"/>
      <c r="B52" s="18">
        <v>2</v>
      </c>
      <c r="C52" s="8">
        <v>7</v>
      </c>
      <c r="D52" s="22">
        <v>0.71</v>
      </c>
      <c r="E52" s="22">
        <v>0.72</v>
      </c>
      <c r="F52" s="22">
        <v>0.69</v>
      </c>
      <c r="G52" s="22">
        <v>0.69</v>
      </c>
      <c r="H52" s="22">
        <v>0.66499999999999992</v>
      </c>
      <c r="I52" s="221">
        <v>0.63</v>
      </c>
      <c r="J52" s="22">
        <v>0.71379999999999999</v>
      </c>
      <c r="K52" s="22">
        <v>0.70115724875999985</v>
      </c>
      <c r="L52" s="221">
        <v>0.62</v>
      </c>
      <c r="M52" s="22">
        <v>0.71</v>
      </c>
      <c r="N52" s="207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BL52" s="208"/>
      <c r="BM52" s="48"/>
    </row>
    <row r="53" spans="1:65">
      <c r="A53" s="28"/>
      <c r="B53" s="18">
        <v>2</v>
      </c>
      <c r="C53" s="8">
        <v>8</v>
      </c>
      <c r="D53" s="22">
        <v>0.71</v>
      </c>
      <c r="E53" s="22">
        <v>0.73</v>
      </c>
      <c r="F53" s="22">
        <v>0.71</v>
      </c>
      <c r="G53" s="22">
        <v>0.67999999999999994</v>
      </c>
      <c r="H53" s="22">
        <v>0.66499999999999992</v>
      </c>
      <c r="I53" s="221">
        <v>0.62</v>
      </c>
      <c r="J53" s="22">
        <v>0.70489999999999997</v>
      </c>
      <c r="K53" s="22">
        <v>0.70034425343999995</v>
      </c>
      <c r="L53" s="221">
        <v>0.62</v>
      </c>
      <c r="M53" s="22">
        <v>0.7</v>
      </c>
      <c r="N53" s="207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48"/>
    </row>
    <row r="54" spans="1:65">
      <c r="A54" s="28"/>
      <c r="B54" s="19" t="s">
        <v>109</v>
      </c>
      <c r="C54" s="11"/>
      <c r="D54" s="223">
        <v>0.69499999999999995</v>
      </c>
      <c r="E54" s="223">
        <v>0.71249999999999991</v>
      </c>
      <c r="F54" s="223">
        <v>0.69499999999999995</v>
      </c>
      <c r="G54" s="223">
        <v>0.68562499999999993</v>
      </c>
      <c r="H54" s="223">
        <v>0.66500000000000004</v>
      </c>
      <c r="I54" s="223">
        <v>0.64375000000000004</v>
      </c>
      <c r="J54" s="223">
        <v>0.70781250000000007</v>
      </c>
      <c r="K54" s="223">
        <v>0.7029677433824999</v>
      </c>
      <c r="L54" s="223">
        <v>0.62</v>
      </c>
      <c r="M54" s="223">
        <v>0.69125000000000014</v>
      </c>
      <c r="N54" s="207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  <c r="BK54" s="208"/>
      <c r="BL54" s="208"/>
      <c r="BM54" s="48"/>
    </row>
    <row r="55" spans="1:65">
      <c r="A55" s="28"/>
      <c r="B55" s="3" t="s">
        <v>110</v>
      </c>
      <c r="C55" s="27"/>
      <c r="D55" s="22">
        <v>0.69499999999999995</v>
      </c>
      <c r="E55" s="22">
        <v>0.70499999999999996</v>
      </c>
      <c r="F55" s="22">
        <v>0.69</v>
      </c>
      <c r="G55" s="22">
        <v>0.68500000000000005</v>
      </c>
      <c r="H55" s="22">
        <v>0.66499999999999992</v>
      </c>
      <c r="I55" s="22">
        <v>0.64500000000000002</v>
      </c>
      <c r="J55" s="22">
        <v>0.70494999999999997</v>
      </c>
      <c r="K55" s="22">
        <v>0.70195180493999987</v>
      </c>
      <c r="L55" s="22">
        <v>0.62</v>
      </c>
      <c r="M55" s="22">
        <v>0.69</v>
      </c>
      <c r="N55" s="207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48"/>
    </row>
    <row r="56" spans="1:65">
      <c r="A56" s="28"/>
      <c r="B56" s="3" t="s">
        <v>111</v>
      </c>
      <c r="C56" s="27"/>
      <c r="D56" s="22">
        <v>1.1952286093343907E-2</v>
      </c>
      <c r="E56" s="22">
        <v>1.5811388300841913E-2</v>
      </c>
      <c r="F56" s="22">
        <v>7.5592894601845513E-3</v>
      </c>
      <c r="G56" s="22">
        <v>5.6299581322980189E-3</v>
      </c>
      <c r="H56" s="22">
        <v>7.0710678118654823E-3</v>
      </c>
      <c r="I56" s="22">
        <v>1.5979898086569366E-2</v>
      </c>
      <c r="J56" s="22">
        <v>1.4676067739204332E-2</v>
      </c>
      <c r="K56" s="22">
        <v>3.6901319216070018E-3</v>
      </c>
      <c r="L56" s="22">
        <v>1.7728105208558383E-2</v>
      </c>
      <c r="M56" s="22">
        <v>1.1259916264595996E-2</v>
      </c>
      <c r="N56" s="207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  <c r="BI56" s="208"/>
      <c r="BJ56" s="208"/>
      <c r="BK56" s="208"/>
      <c r="BL56" s="208"/>
      <c r="BM56" s="48"/>
    </row>
    <row r="57" spans="1:65">
      <c r="A57" s="28"/>
      <c r="B57" s="3" t="s">
        <v>27</v>
      </c>
      <c r="C57" s="27"/>
      <c r="D57" s="12">
        <v>1.7197533947257419E-2</v>
      </c>
      <c r="E57" s="12">
        <v>2.2191422176620231E-2</v>
      </c>
      <c r="F57" s="12">
        <v>1.087667548227993E-2</v>
      </c>
      <c r="G57" s="12">
        <v>8.2114248055394998E-3</v>
      </c>
      <c r="H57" s="12">
        <v>1.0633184679496966E-2</v>
      </c>
      <c r="I57" s="12">
        <v>2.4823142658748527E-2</v>
      </c>
      <c r="J57" s="12">
        <v>2.0734400337948725E-2</v>
      </c>
      <c r="K57" s="12">
        <v>5.2493616618182739E-3</v>
      </c>
      <c r="L57" s="12">
        <v>2.8593718078319973E-2</v>
      </c>
      <c r="M57" s="12">
        <v>1.6289209786033987E-2</v>
      </c>
      <c r="N57" s="146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47"/>
    </row>
    <row r="58" spans="1:65">
      <c r="A58" s="28"/>
      <c r="B58" s="3" t="s">
        <v>112</v>
      </c>
      <c r="C58" s="27"/>
      <c r="D58" s="12">
        <v>1.6497056466635573E-3</v>
      </c>
      <c r="E58" s="12">
        <v>2.6871101112586837E-2</v>
      </c>
      <c r="F58" s="12">
        <v>1.6497056466635573E-3</v>
      </c>
      <c r="G58" s="12">
        <v>-1.1861756210081009E-2</v>
      </c>
      <c r="H58" s="12">
        <v>-4.1586972294918922E-2</v>
      </c>
      <c r="I58" s="12">
        <v>-7.2212952503539873E-2</v>
      </c>
      <c r="J58" s="12">
        <v>2.011537018421472E-2</v>
      </c>
      <c r="K58" s="12">
        <v>1.3132997465007845E-2</v>
      </c>
      <c r="L58" s="12">
        <v>-0.10644198920729286</v>
      </c>
      <c r="M58" s="12">
        <v>-3.7548790960340028E-3</v>
      </c>
      <c r="N58" s="14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47"/>
    </row>
    <row r="59" spans="1:65">
      <c r="A59" s="28"/>
      <c r="B59" s="39" t="s">
        <v>113</v>
      </c>
      <c r="C59" s="40"/>
      <c r="D59" s="38">
        <v>0.1</v>
      </c>
      <c r="E59" s="38">
        <v>1.07</v>
      </c>
      <c r="F59" s="38">
        <v>0.1</v>
      </c>
      <c r="G59" s="38">
        <v>0.41</v>
      </c>
      <c r="H59" s="38">
        <v>1.55</v>
      </c>
      <c r="I59" s="38">
        <v>2.71</v>
      </c>
      <c r="J59" s="38">
        <v>0.81</v>
      </c>
      <c r="K59" s="38">
        <v>0.54</v>
      </c>
      <c r="L59" s="38">
        <v>4.0199999999999996</v>
      </c>
      <c r="M59" s="38">
        <v>0.1</v>
      </c>
      <c r="N59" s="14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47"/>
    </row>
    <row r="60" spans="1:65">
      <c r="B60" s="2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BM60" s="47"/>
    </row>
    <row r="61" spans="1:65">
      <c r="BM61" s="47"/>
    </row>
    <row r="62" spans="1:65">
      <c r="BM62" s="47"/>
    </row>
    <row r="63" spans="1:65">
      <c r="BM63" s="47"/>
    </row>
    <row r="64" spans="1:65">
      <c r="BM64" s="47"/>
    </row>
    <row r="65" spans="65:65">
      <c r="BM65" s="47"/>
    </row>
    <row r="66" spans="65:65">
      <c r="BM66" s="47"/>
    </row>
    <row r="67" spans="65:65">
      <c r="BM67" s="47"/>
    </row>
    <row r="68" spans="65:65">
      <c r="BM68" s="47"/>
    </row>
    <row r="69" spans="65:65">
      <c r="BM69" s="47"/>
    </row>
    <row r="70" spans="65:65">
      <c r="BM70" s="47"/>
    </row>
    <row r="71" spans="65:65">
      <c r="BM71" s="47"/>
    </row>
    <row r="72" spans="65:65">
      <c r="BM72" s="47"/>
    </row>
    <row r="73" spans="65:65">
      <c r="BM73" s="47"/>
    </row>
    <row r="74" spans="65:65">
      <c r="BM74" s="47"/>
    </row>
    <row r="75" spans="65:65">
      <c r="BM75" s="47"/>
    </row>
    <row r="76" spans="65:65">
      <c r="BM76" s="47"/>
    </row>
    <row r="77" spans="65:65">
      <c r="BM77" s="47"/>
    </row>
    <row r="78" spans="65:65">
      <c r="BM78" s="47"/>
    </row>
    <row r="79" spans="65:65">
      <c r="BM79" s="47"/>
    </row>
    <row r="80" spans="65:65">
      <c r="BM80" s="47"/>
    </row>
    <row r="81" spans="65:65">
      <c r="BM81" s="47"/>
    </row>
    <row r="82" spans="65:65">
      <c r="BM82" s="47"/>
    </row>
    <row r="83" spans="65:65">
      <c r="BM83" s="47"/>
    </row>
    <row r="84" spans="65:65">
      <c r="BM84" s="47"/>
    </row>
    <row r="85" spans="65:65">
      <c r="BM85" s="47"/>
    </row>
    <row r="86" spans="65:65">
      <c r="BM86" s="47"/>
    </row>
    <row r="87" spans="65:65">
      <c r="BM87" s="47"/>
    </row>
    <row r="88" spans="65:65">
      <c r="BM88" s="47"/>
    </row>
    <row r="89" spans="65:65">
      <c r="BM89" s="47"/>
    </row>
    <row r="90" spans="65:65">
      <c r="BM90" s="47"/>
    </row>
    <row r="91" spans="65:65">
      <c r="BM91" s="47"/>
    </row>
    <row r="92" spans="65:65">
      <c r="BM92" s="47"/>
    </row>
    <row r="93" spans="65:65">
      <c r="BM93" s="47"/>
    </row>
    <row r="94" spans="65:65">
      <c r="BM94" s="47"/>
    </row>
    <row r="95" spans="65:65">
      <c r="BM95" s="47"/>
    </row>
    <row r="96" spans="65:65">
      <c r="BM96" s="47"/>
    </row>
    <row r="97" spans="65:65">
      <c r="BM97" s="47"/>
    </row>
    <row r="98" spans="65:65">
      <c r="BM98" s="47"/>
    </row>
    <row r="99" spans="65:65">
      <c r="BM99" s="47"/>
    </row>
    <row r="100" spans="65:65">
      <c r="BM100" s="47"/>
    </row>
    <row r="101" spans="65:65">
      <c r="BM101" s="47"/>
    </row>
    <row r="102" spans="65:65">
      <c r="BM102" s="47"/>
    </row>
    <row r="103" spans="65:65">
      <c r="BM103" s="47"/>
    </row>
    <row r="104" spans="65:65">
      <c r="BM104" s="47"/>
    </row>
    <row r="105" spans="65:65">
      <c r="BM105" s="47"/>
    </row>
    <row r="106" spans="65:65">
      <c r="BM106" s="47"/>
    </row>
    <row r="107" spans="65:65">
      <c r="BM107" s="48"/>
    </row>
    <row r="108" spans="65:65">
      <c r="BM108" s="49"/>
    </row>
    <row r="109" spans="65:65">
      <c r="BM109" s="49"/>
    </row>
    <row r="110" spans="65:65">
      <c r="BM110" s="49"/>
    </row>
    <row r="111" spans="65:65">
      <c r="BM111" s="49"/>
    </row>
    <row r="112" spans="65:65">
      <c r="BM112" s="49"/>
    </row>
    <row r="113" spans="65:65">
      <c r="BM113" s="49"/>
    </row>
    <row r="114" spans="65:65">
      <c r="BM114" s="49"/>
    </row>
    <row r="115" spans="65:65">
      <c r="BM115" s="49"/>
    </row>
    <row r="116" spans="65:65">
      <c r="BM116" s="49"/>
    </row>
    <row r="117" spans="65:65">
      <c r="BM117" s="49"/>
    </row>
    <row r="118" spans="65:65">
      <c r="BM118" s="49"/>
    </row>
    <row r="119" spans="65:65">
      <c r="BM119" s="49"/>
    </row>
    <row r="120" spans="65:65">
      <c r="BM120" s="49"/>
    </row>
    <row r="121" spans="65:65">
      <c r="BM121" s="49"/>
    </row>
    <row r="122" spans="65:65">
      <c r="BM122" s="49"/>
    </row>
    <row r="123" spans="65:65">
      <c r="BM123" s="49"/>
    </row>
    <row r="124" spans="65:65">
      <c r="BM124" s="49"/>
    </row>
    <row r="125" spans="65:65">
      <c r="BM125" s="49"/>
    </row>
    <row r="126" spans="65:65">
      <c r="BM126" s="49"/>
    </row>
    <row r="127" spans="65:65">
      <c r="BM127" s="49"/>
    </row>
    <row r="128" spans="65:65">
      <c r="BM128" s="49"/>
    </row>
    <row r="129" spans="65:65">
      <c r="BM129" s="49"/>
    </row>
    <row r="130" spans="65:65">
      <c r="BM130" s="49"/>
    </row>
    <row r="131" spans="65:65">
      <c r="BM131" s="49"/>
    </row>
    <row r="132" spans="65:65">
      <c r="BM132" s="49"/>
    </row>
    <row r="133" spans="65:65">
      <c r="BM133" s="49"/>
    </row>
    <row r="134" spans="65:65">
      <c r="BM134" s="49"/>
    </row>
    <row r="135" spans="65:65">
      <c r="BM135" s="49"/>
    </row>
    <row r="136" spans="65:65">
      <c r="BM136" s="49"/>
    </row>
    <row r="137" spans="65:65">
      <c r="BM137" s="49"/>
    </row>
    <row r="138" spans="65:65">
      <c r="BM138" s="49"/>
    </row>
    <row r="139" spans="65:65">
      <c r="BM139" s="49"/>
    </row>
    <row r="140" spans="65:65">
      <c r="BM140" s="49"/>
    </row>
    <row r="141" spans="65:65">
      <c r="BM141" s="49"/>
    </row>
  </sheetData>
  <dataConsolidate/>
  <conditionalFormatting sqref="B6:M13 B26:M33 B46:M53">
    <cfRule type="expression" dxfId="5" priority="9">
      <formula>AND($B6&lt;&gt;$B5,NOT(ISBLANK(INDIRECT(Anlyt_LabRefThisCol))))</formula>
    </cfRule>
  </conditionalFormatting>
  <conditionalFormatting sqref="C2:M19 C22:M39 C42:M59">
    <cfRule type="expression" dxfId="4" priority="7" stopIfTrue="1">
      <formula>AND(ISBLANK(INDIRECT(Anlyt_LabRefLastCol)),ISBLANK(INDIRECT(Anlyt_LabRefThisCol)))</formula>
    </cfRule>
    <cfRule type="expression" dxfId="3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EA40-F89C-4FC0-8540-D04804BE8A92}">
  <sheetPr codeName="Sheet13"/>
  <dimension ref="A1:BN101"/>
  <sheetViews>
    <sheetView zoomScale="170" zoomScaleNormal="17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46" bestFit="1" customWidth="1"/>
    <col min="66" max="16384" width="9.140625" style="2"/>
  </cols>
  <sheetData>
    <row r="1" spans="1:66" ht="15">
      <c r="B1" s="7" t="s">
        <v>141</v>
      </c>
      <c r="BM1" s="26" t="s">
        <v>8</v>
      </c>
    </row>
    <row r="2" spans="1:66" ht="15">
      <c r="A2" s="23" t="s">
        <v>39</v>
      </c>
      <c r="B2" s="17" t="s">
        <v>40</v>
      </c>
      <c r="C2" s="14" t="s">
        <v>41</v>
      </c>
      <c r="D2" s="15" t="s">
        <v>92</v>
      </c>
      <c r="E2" s="16" t="s">
        <v>92</v>
      </c>
      <c r="F2" s="16" t="s">
        <v>92</v>
      </c>
      <c r="G2" s="16" t="s">
        <v>92</v>
      </c>
      <c r="H2" s="16" t="s">
        <v>92</v>
      </c>
      <c r="I2" s="16" t="s">
        <v>92</v>
      </c>
      <c r="J2" s="16" t="s">
        <v>92</v>
      </c>
      <c r="K2" s="16" t="s">
        <v>92</v>
      </c>
      <c r="L2" s="16" t="s">
        <v>92</v>
      </c>
      <c r="M2" s="16" t="s">
        <v>92</v>
      </c>
      <c r="N2" s="14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93</v>
      </c>
      <c r="C3" s="8" t="s">
        <v>93</v>
      </c>
      <c r="D3" s="144" t="s">
        <v>95</v>
      </c>
      <c r="E3" s="145" t="s">
        <v>96</v>
      </c>
      <c r="F3" s="145" t="s">
        <v>97</v>
      </c>
      <c r="G3" s="145" t="s">
        <v>98</v>
      </c>
      <c r="H3" s="145" t="s">
        <v>99</v>
      </c>
      <c r="I3" s="145" t="s">
        <v>100</v>
      </c>
      <c r="J3" s="145" t="s">
        <v>101</v>
      </c>
      <c r="K3" s="145" t="s">
        <v>102</v>
      </c>
      <c r="L3" s="145" t="s">
        <v>103</v>
      </c>
      <c r="M3" s="145" t="s">
        <v>104</v>
      </c>
      <c r="N3" s="14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8"/>
      <c r="C4" s="8"/>
      <c r="D4" s="9" t="s">
        <v>37</v>
      </c>
      <c r="E4" s="10" t="s">
        <v>37</v>
      </c>
      <c r="F4" s="10" t="s">
        <v>37</v>
      </c>
      <c r="G4" s="10" t="s">
        <v>37</v>
      </c>
      <c r="H4" s="10" t="s">
        <v>37</v>
      </c>
      <c r="I4" s="10" t="s">
        <v>37</v>
      </c>
      <c r="J4" s="10" t="s">
        <v>37</v>
      </c>
      <c r="K4" s="10" t="s">
        <v>37</v>
      </c>
      <c r="L4" s="10" t="s">
        <v>37</v>
      </c>
      <c r="M4" s="10" t="s">
        <v>37</v>
      </c>
      <c r="N4" s="14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8"/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14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0">
        <v>3.05</v>
      </c>
      <c r="E6" s="20">
        <v>2.9</v>
      </c>
      <c r="F6" s="20">
        <v>2.84</v>
      </c>
      <c r="G6" s="20">
        <v>3.02</v>
      </c>
      <c r="H6" s="20">
        <v>2.85</v>
      </c>
      <c r="I6" s="20">
        <v>2.83</v>
      </c>
      <c r="J6" s="20">
        <v>2.98</v>
      </c>
      <c r="K6" s="20">
        <v>3.0474999999999994</v>
      </c>
      <c r="L6" s="20">
        <v>2.84</v>
      </c>
      <c r="M6" s="20">
        <v>2.9</v>
      </c>
      <c r="N6" s="14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8">
        <v>1</v>
      </c>
      <c r="C7" s="8">
        <v>2</v>
      </c>
      <c r="D7" s="10">
        <v>3.02</v>
      </c>
      <c r="E7" s="10">
        <v>2.89</v>
      </c>
      <c r="F7" s="140">
        <v>2.66</v>
      </c>
      <c r="G7" s="10">
        <v>2.9</v>
      </c>
      <c r="H7" s="10">
        <v>2.92</v>
      </c>
      <c r="I7" s="10">
        <v>2.85</v>
      </c>
      <c r="J7" s="10">
        <v>2.92</v>
      </c>
      <c r="K7" s="10">
        <v>3.0364999999999998</v>
      </c>
      <c r="L7" s="10">
        <v>2.84</v>
      </c>
      <c r="M7" s="10">
        <v>2.88</v>
      </c>
      <c r="N7" s="14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8">
        <v>1</v>
      </c>
      <c r="C8" s="8">
        <v>3</v>
      </c>
      <c r="D8" s="10">
        <v>3.03</v>
      </c>
      <c r="E8" s="10">
        <v>2.88</v>
      </c>
      <c r="F8" s="10">
        <v>2.91</v>
      </c>
      <c r="G8" s="10">
        <v>2.94</v>
      </c>
      <c r="H8" s="10">
        <v>2.9</v>
      </c>
      <c r="I8" s="10">
        <v>2.81</v>
      </c>
      <c r="J8" s="10">
        <v>2.95</v>
      </c>
      <c r="K8" s="10">
        <v>3.0342500000000001</v>
      </c>
      <c r="L8" s="10">
        <v>2.84</v>
      </c>
      <c r="M8" s="10">
        <v>2.88</v>
      </c>
      <c r="N8" s="14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8">
        <v>1</v>
      </c>
      <c r="C9" s="8">
        <v>4</v>
      </c>
      <c r="D9" s="10">
        <v>3.05</v>
      </c>
      <c r="E9" s="10">
        <v>2.91</v>
      </c>
      <c r="F9" s="10">
        <v>2.87</v>
      </c>
      <c r="G9" s="10">
        <v>3</v>
      </c>
      <c r="H9" s="10">
        <v>2.88</v>
      </c>
      <c r="I9" s="10">
        <v>2.84</v>
      </c>
      <c r="J9" s="10">
        <v>2.92</v>
      </c>
      <c r="K9" s="10">
        <v>3.0211999999999999</v>
      </c>
      <c r="L9" s="10">
        <v>2.83</v>
      </c>
      <c r="M9" s="10">
        <v>2.89</v>
      </c>
      <c r="N9" s="1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2.9231826785714285</v>
      </c>
      <c r="BN9" s="26"/>
    </row>
    <row r="10" spans="1:66">
      <c r="A10" s="28"/>
      <c r="B10" s="18">
        <v>2</v>
      </c>
      <c r="C10" s="8">
        <v>5</v>
      </c>
      <c r="D10" s="10">
        <v>3.03</v>
      </c>
      <c r="E10" s="10">
        <v>2.9</v>
      </c>
      <c r="F10" s="10">
        <v>3.03</v>
      </c>
      <c r="G10" s="10">
        <v>2.88</v>
      </c>
      <c r="H10" s="10">
        <v>2.91</v>
      </c>
      <c r="I10" s="10">
        <v>2.84</v>
      </c>
      <c r="J10" s="10">
        <v>2.91</v>
      </c>
      <c r="K10" s="141">
        <v>3.1469999999999998</v>
      </c>
      <c r="L10" s="10">
        <v>2.82</v>
      </c>
      <c r="M10" s="10">
        <v>2.93</v>
      </c>
      <c r="N10" s="14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14</v>
      </c>
    </row>
    <row r="11" spans="1:66">
      <c r="A11" s="28"/>
      <c r="B11" s="18">
        <v>2</v>
      </c>
      <c r="C11" s="8">
        <v>6</v>
      </c>
      <c r="D11" s="10">
        <v>3.01</v>
      </c>
      <c r="E11" s="10">
        <v>2.9</v>
      </c>
      <c r="F11" s="10">
        <v>3.01</v>
      </c>
      <c r="G11" s="10">
        <v>2.9</v>
      </c>
      <c r="H11" s="10">
        <v>2.9</v>
      </c>
      <c r="I11" s="10">
        <v>2.77</v>
      </c>
      <c r="J11" s="10">
        <v>2.89</v>
      </c>
      <c r="K11" s="141">
        <v>3.17</v>
      </c>
      <c r="L11" s="10">
        <v>2.85</v>
      </c>
      <c r="M11" s="10">
        <v>2.92</v>
      </c>
      <c r="N11" s="14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7"/>
    </row>
    <row r="12" spans="1:66">
      <c r="A12" s="28"/>
      <c r="B12" s="18">
        <v>2</v>
      </c>
      <c r="C12" s="8">
        <v>7</v>
      </c>
      <c r="D12" s="10">
        <v>3</v>
      </c>
      <c r="E12" s="10">
        <v>2.9</v>
      </c>
      <c r="F12" s="10">
        <v>3.02</v>
      </c>
      <c r="G12" s="10">
        <v>2.94</v>
      </c>
      <c r="H12" s="10">
        <v>2.9</v>
      </c>
      <c r="I12" s="10">
        <v>2.82</v>
      </c>
      <c r="J12" s="10">
        <v>2.89</v>
      </c>
      <c r="K12" s="141">
        <v>3.1280000000000001</v>
      </c>
      <c r="L12" s="10">
        <v>2.83</v>
      </c>
      <c r="M12" s="10">
        <v>2.91</v>
      </c>
      <c r="N12" s="14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7"/>
    </row>
    <row r="13" spans="1:66">
      <c r="A13" s="28"/>
      <c r="B13" s="18">
        <v>2</v>
      </c>
      <c r="C13" s="8">
        <v>8</v>
      </c>
      <c r="D13" s="10">
        <v>2.98</v>
      </c>
      <c r="E13" s="10">
        <v>2.91</v>
      </c>
      <c r="F13" s="10">
        <v>3.08</v>
      </c>
      <c r="G13" s="10">
        <v>2.92</v>
      </c>
      <c r="H13" s="10">
        <v>2.9</v>
      </c>
      <c r="I13" s="10">
        <v>2.81</v>
      </c>
      <c r="J13" s="10">
        <v>2.91</v>
      </c>
      <c r="K13" s="141">
        <v>3.1504000000000003</v>
      </c>
      <c r="L13" s="10">
        <v>2.83</v>
      </c>
      <c r="M13" s="10">
        <v>2.9</v>
      </c>
      <c r="N13" s="14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7"/>
    </row>
    <row r="14" spans="1:66">
      <c r="A14" s="28"/>
      <c r="B14" s="19" t="s">
        <v>109</v>
      </c>
      <c r="C14" s="11"/>
      <c r="D14" s="21">
        <v>3.0212499999999998</v>
      </c>
      <c r="E14" s="21">
        <v>2.8987499999999997</v>
      </c>
      <c r="F14" s="21">
        <v>2.9275000000000002</v>
      </c>
      <c r="G14" s="21">
        <v>2.9375</v>
      </c>
      <c r="H14" s="21">
        <v>2.8949999999999996</v>
      </c>
      <c r="I14" s="21">
        <v>2.82125</v>
      </c>
      <c r="J14" s="21">
        <v>2.9212500000000001</v>
      </c>
      <c r="K14" s="21">
        <v>3.0918562500000002</v>
      </c>
      <c r="L14" s="21">
        <v>2.835</v>
      </c>
      <c r="M14" s="21">
        <v>2.9012499999999997</v>
      </c>
      <c r="N14" s="14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7"/>
    </row>
    <row r="15" spans="1:66">
      <c r="A15" s="28"/>
      <c r="B15" s="3" t="s">
        <v>110</v>
      </c>
      <c r="C15" s="27"/>
      <c r="D15" s="10">
        <v>3.0249999999999999</v>
      </c>
      <c r="E15" s="10">
        <v>2.9</v>
      </c>
      <c r="F15" s="10">
        <v>2.96</v>
      </c>
      <c r="G15" s="10">
        <v>2.9299999999999997</v>
      </c>
      <c r="H15" s="10">
        <v>2.9</v>
      </c>
      <c r="I15" s="10">
        <v>2.8250000000000002</v>
      </c>
      <c r="J15" s="10">
        <v>2.915</v>
      </c>
      <c r="K15" s="10">
        <v>3.0877499999999998</v>
      </c>
      <c r="L15" s="10">
        <v>2.835</v>
      </c>
      <c r="M15" s="10">
        <v>2.9</v>
      </c>
      <c r="N15" s="14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7"/>
    </row>
    <row r="16" spans="1:66">
      <c r="A16" s="28"/>
      <c r="B16" s="3" t="s">
        <v>111</v>
      </c>
      <c r="C16" s="27"/>
      <c r="D16" s="22">
        <v>2.4164614034338897E-2</v>
      </c>
      <c r="E16" s="22">
        <v>9.9103120896512006E-3</v>
      </c>
      <c r="F16" s="22">
        <v>0.13729530217745975</v>
      </c>
      <c r="G16" s="22">
        <v>4.9497474683058366E-2</v>
      </c>
      <c r="H16" s="22">
        <v>2.1380899352993924E-2</v>
      </c>
      <c r="I16" s="22">
        <v>2.5319388392522981E-2</v>
      </c>
      <c r="J16" s="22">
        <v>3.0443155458751519E-2</v>
      </c>
      <c r="K16" s="22">
        <v>6.236253131889382E-2</v>
      </c>
      <c r="L16" s="22">
        <v>9.2582009977255231E-3</v>
      </c>
      <c r="M16" s="22">
        <v>1.8077215335491153E-2</v>
      </c>
      <c r="N16" s="207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48"/>
    </row>
    <row r="17" spans="1:65">
      <c r="A17" s="28"/>
      <c r="B17" s="3" t="s">
        <v>27</v>
      </c>
      <c r="C17" s="27"/>
      <c r="D17" s="12">
        <v>7.9982173055321137E-3</v>
      </c>
      <c r="E17" s="12">
        <v>3.4188226268740672E-3</v>
      </c>
      <c r="F17" s="12">
        <v>4.6898480675477278E-2</v>
      </c>
      <c r="G17" s="12">
        <v>1.6850204147424126E-2</v>
      </c>
      <c r="H17" s="12">
        <v>7.3854574621740679E-3</v>
      </c>
      <c r="I17" s="12">
        <v>8.9745284510493514E-3</v>
      </c>
      <c r="J17" s="12">
        <v>1.0421277007702701E-2</v>
      </c>
      <c r="K17" s="12">
        <v>2.0169932324277308E-2</v>
      </c>
      <c r="L17" s="12">
        <v>3.2656793642770804E-3</v>
      </c>
      <c r="M17" s="12">
        <v>6.2308368239521426E-3</v>
      </c>
      <c r="N17" s="14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7"/>
    </row>
    <row r="18" spans="1:65">
      <c r="A18" s="28"/>
      <c r="B18" s="3" t="s">
        <v>112</v>
      </c>
      <c r="C18" s="27"/>
      <c r="D18" s="12">
        <v>3.3548133049453144E-2</v>
      </c>
      <c r="E18" s="12">
        <v>-8.3582455350923457E-3</v>
      </c>
      <c r="F18" s="12">
        <v>1.4769249490358405E-3</v>
      </c>
      <c r="G18" s="12">
        <v>4.8978538130803884E-3</v>
      </c>
      <c r="H18" s="12">
        <v>-9.6410938591090511E-3</v>
      </c>
      <c r="I18" s="12">
        <v>-3.4870444231437259E-2</v>
      </c>
      <c r="J18" s="12">
        <v>-6.6115559099200194E-4</v>
      </c>
      <c r="K18" s="12">
        <v>5.7702028910147751E-2</v>
      </c>
      <c r="L18" s="12">
        <v>-3.0166667043376116E-2</v>
      </c>
      <c r="M18" s="12">
        <v>-7.5030133190812087E-3</v>
      </c>
      <c r="N18" s="14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47"/>
    </row>
    <row r="19" spans="1:65">
      <c r="A19" s="28"/>
      <c r="B19" s="39" t="s">
        <v>113</v>
      </c>
      <c r="C19" s="40"/>
      <c r="D19" s="38">
        <v>3.49</v>
      </c>
      <c r="E19" s="38">
        <v>0.4</v>
      </c>
      <c r="F19" s="38">
        <v>0.52</v>
      </c>
      <c r="G19" s="38">
        <v>0.83</v>
      </c>
      <c r="H19" s="38">
        <v>0.52</v>
      </c>
      <c r="I19" s="38">
        <v>2.86</v>
      </c>
      <c r="J19" s="38">
        <v>0.32</v>
      </c>
      <c r="K19" s="38">
        <v>5.73</v>
      </c>
      <c r="L19" s="38">
        <v>2.42</v>
      </c>
      <c r="M19" s="38">
        <v>0.32</v>
      </c>
      <c r="N19" s="14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47"/>
    </row>
    <row r="20" spans="1:65">
      <c r="B20" s="2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BM20" s="47"/>
    </row>
    <row r="21" spans="1:65">
      <c r="BM21" s="47"/>
    </row>
    <row r="22" spans="1:65">
      <c r="BM22" s="47"/>
    </row>
    <row r="23" spans="1:65">
      <c r="BM23" s="47"/>
    </row>
    <row r="24" spans="1:65">
      <c r="BM24" s="47"/>
    </row>
    <row r="25" spans="1:65">
      <c r="BM25" s="47"/>
    </row>
    <row r="26" spans="1:65">
      <c r="BM26" s="47"/>
    </row>
    <row r="27" spans="1:65">
      <c r="BM27" s="47"/>
    </row>
    <row r="28" spans="1:65">
      <c r="BM28" s="47"/>
    </row>
    <row r="29" spans="1:65">
      <c r="BM29" s="47"/>
    </row>
    <row r="30" spans="1:65">
      <c r="BM30" s="47"/>
    </row>
    <row r="31" spans="1:65">
      <c r="BM31" s="47"/>
    </row>
    <row r="32" spans="1:65">
      <c r="BM32" s="47"/>
    </row>
    <row r="33" spans="65:65">
      <c r="BM33" s="47"/>
    </row>
    <row r="34" spans="65:65">
      <c r="BM34" s="47"/>
    </row>
    <row r="35" spans="65:65">
      <c r="BM35" s="47"/>
    </row>
    <row r="36" spans="65:65">
      <c r="BM36" s="47"/>
    </row>
    <row r="37" spans="65:65">
      <c r="BM37" s="47"/>
    </row>
    <row r="38" spans="65:65">
      <c r="BM38" s="47"/>
    </row>
    <row r="39" spans="65:65">
      <c r="BM39" s="47"/>
    </row>
    <row r="40" spans="65:65">
      <c r="BM40" s="47"/>
    </row>
    <row r="41" spans="65:65">
      <c r="BM41" s="47"/>
    </row>
    <row r="42" spans="65:65">
      <c r="BM42" s="47"/>
    </row>
    <row r="43" spans="65:65">
      <c r="BM43" s="47"/>
    </row>
    <row r="44" spans="65:65">
      <c r="BM44" s="47"/>
    </row>
    <row r="45" spans="65:65">
      <c r="BM45" s="47"/>
    </row>
    <row r="46" spans="65:65">
      <c r="BM46" s="47"/>
    </row>
    <row r="47" spans="65:65">
      <c r="BM47" s="47"/>
    </row>
    <row r="48" spans="65:65">
      <c r="BM48" s="47"/>
    </row>
    <row r="49" spans="65:65">
      <c r="BM49" s="47"/>
    </row>
    <row r="50" spans="65:65">
      <c r="BM50" s="47"/>
    </row>
    <row r="51" spans="65:65">
      <c r="BM51" s="47"/>
    </row>
    <row r="52" spans="65:65">
      <c r="BM52" s="47"/>
    </row>
    <row r="53" spans="65:65">
      <c r="BM53" s="47"/>
    </row>
    <row r="54" spans="65:65">
      <c r="BM54" s="47"/>
    </row>
    <row r="55" spans="65:65">
      <c r="BM55" s="47"/>
    </row>
    <row r="56" spans="65:65">
      <c r="BM56" s="47"/>
    </row>
    <row r="57" spans="65:65">
      <c r="BM57" s="47"/>
    </row>
    <row r="58" spans="65:65">
      <c r="BM58" s="47"/>
    </row>
    <row r="59" spans="65:65">
      <c r="BM59" s="47"/>
    </row>
    <row r="60" spans="65:65">
      <c r="BM60" s="47"/>
    </row>
    <row r="61" spans="65:65">
      <c r="BM61" s="47"/>
    </row>
    <row r="62" spans="65:65">
      <c r="BM62" s="47"/>
    </row>
    <row r="63" spans="65:65">
      <c r="BM63" s="47"/>
    </row>
    <row r="64" spans="65:65">
      <c r="BM64" s="47"/>
    </row>
    <row r="65" spans="65:65">
      <c r="BM65" s="47"/>
    </row>
    <row r="66" spans="65:65">
      <c r="BM66" s="47"/>
    </row>
    <row r="67" spans="65:65">
      <c r="BM67" s="48"/>
    </row>
    <row r="68" spans="65:65">
      <c r="BM68" s="49"/>
    </row>
    <row r="69" spans="65:65">
      <c r="BM69" s="49"/>
    </row>
    <row r="70" spans="65:65">
      <c r="BM70" s="49"/>
    </row>
    <row r="71" spans="65:65">
      <c r="BM71" s="49"/>
    </row>
    <row r="72" spans="65:65">
      <c r="BM72" s="49"/>
    </row>
    <row r="73" spans="65:65">
      <c r="BM73" s="49"/>
    </row>
    <row r="74" spans="65:65">
      <c r="BM74" s="49"/>
    </row>
    <row r="75" spans="65:65">
      <c r="BM75" s="49"/>
    </row>
    <row r="76" spans="65:65">
      <c r="BM76" s="49"/>
    </row>
    <row r="77" spans="65:65">
      <c r="BM77" s="49"/>
    </row>
    <row r="78" spans="65:65">
      <c r="BM78" s="49"/>
    </row>
    <row r="79" spans="65:65">
      <c r="BM79" s="49"/>
    </row>
    <row r="80" spans="65:65">
      <c r="BM80" s="49"/>
    </row>
    <row r="81" spans="65:65">
      <c r="BM81" s="49"/>
    </row>
    <row r="82" spans="65:65">
      <c r="BM82" s="49"/>
    </row>
    <row r="83" spans="65:65">
      <c r="BM83" s="49"/>
    </row>
    <row r="84" spans="65:65">
      <c r="BM84" s="49"/>
    </row>
    <row r="85" spans="65:65">
      <c r="BM85" s="49"/>
    </row>
    <row r="86" spans="65:65">
      <c r="BM86" s="49"/>
    </row>
    <row r="87" spans="65:65">
      <c r="BM87" s="49"/>
    </row>
    <row r="88" spans="65:65">
      <c r="BM88" s="49"/>
    </row>
    <row r="89" spans="65:65">
      <c r="BM89" s="49"/>
    </row>
    <row r="90" spans="65:65">
      <c r="BM90" s="49"/>
    </row>
    <row r="91" spans="65:65">
      <c r="BM91" s="49"/>
    </row>
    <row r="92" spans="65:65">
      <c r="BM92" s="49"/>
    </row>
    <row r="93" spans="65:65">
      <c r="BM93" s="49"/>
    </row>
    <row r="94" spans="65:65">
      <c r="BM94" s="49"/>
    </row>
    <row r="95" spans="65:65">
      <c r="BM95" s="49"/>
    </row>
    <row r="96" spans="65:65">
      <c r="BM96" s="49"/>
    </row>
    <row r="97" spans="65:65">
      <c r="BM97" s="49"/>
    </row>
    <row r="98" spans="65:65">
      <c r="BM98" s="49"/>
    </row>
    <row r="99" spans="65:65">
      <c r="BM99" s="49"/>
    </row>
    <row r="100" spans="65:65">
      <c r="BM100" s="49"/>
    </row>
    <row r="101" spans="65:65">
      <c r="BM101" s="49"/>
    </row>
  </sheetData>
  <dataConsolidate/>
  <conditionalFormatting sqref="B6:M13">
    <cfRule type="expression" dxfId="2" priority="3">
      <formula>AND($B6&lt;&gt;$B5,NOT(ISBLANK(INDIRECT(Anlyt_LabRefThisCol))))</formula>
    </cfRule>
  </conditionalFormatting>
  <conditionalFormatting sqref="C2:M19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Clinton Savory</cp:lastModifiedBy>
  <cp:lastPrinted>2021-03-06T02:52:25Z</cp:lastPrinted>
  <dcterms:created xsi:type="dcterms:W3CDTF">2000-11-24T23:59:25Z</dcterms:created>
  <dcterms:modified xsi:type="dcterms:W3CDTF">2025-12-17T23:33:41Z</dcterms:modified>
</cp:coreProperties>
</file>